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4"/>
  </bookViews>
  <sheets>
    <sheet name="Инструкция" sheetId="1" r:id="rId1"/>
    <sheet name="Справочники" sheetId="2" r:id="rId2"/>
    <sheet name="Инвестиционная" sheetId="3" r:id="rId3"/>
    <sheet name="Комментарии" sheetId="4" r:id="rId4"/>
    <sheet name="Проверка" sheetId="5" r:id="rId5"/>
    <sheet name="TEHSHEET" sheetId="6" state="veryHidden" r:id="rId6"/>
    <sheet name="et_union" sheetId="7" state="veryHidden" r:id="rId7"/>
    <sheet name="REESTR" sheetId="8" state="veryHidden" r:id="rId8"/>
    <sheet name="REESTR_START" sheetId="9" state="veryHidden" r:id="rId9"/>
    <sheet name="REESTR_ORG" sheetId="10" state="veryHidden" r:id="rId10"/>
    <sheet name="modButtonClick" sheetId="11" state="veryHidden" r:id="rId11"/>
  </sheets>
  <definedNames>
    <definedName name="fil">'Справочники'!$H$15</definedName>
    <definedName name="inn">'Справочники'!$G$13</definedName>
    <definedName name="kom_et">'et_union'!$A$8:$U$17</definedName>
    <definedName name="kpp">'Справочники'!$H$13</definedName>
    <definedName name="KV">'TEHSHEET'!$N$5:$N$8</definedName>
    <definedName name="LIST_MR_MO_OKTMO">'REESTR'!$A$2:$C$344</definedName>
    <definedName name="LIST_ORG_WARM">'REESTR_ORG'!$A$2:$H$2</definedName>
    <definedName name="mo">'Справочники'!$F$10</definedName>
    <definedName name="MO_LIST_10">'REESTR'!$B$56:$B$61</definedName>
    <definedName name="MO_LIST_11">'REESTR'!$B$62</definedName>
    <definedName name="MO_LIST_12">'REESTR'!$B$63:$B$67</definedName>
    <definedName name="MO_LIST_13">'REESTR'!$B$68:$B$75</definedName>
    <definedName name="MO_LIST_14">'REESTR'!$B$76:$B$85</definedName>
    <definedName name="MO_LIST_15">'REESTR'!$B$86</definedName>
    <definedName name="MO_LIST_16">'REESTR'!$B$87:$B$97</definedName>
    <definedName name="MO_LIST_17">'REESTR'!$B$98</definedName>
    <definedName name="MO_LIST_18">'REESTR'!$B$99:$B$114</definedName>
    <definedName name="MO_LIST_19">'REESTR'!$B$115:$B$125</definedName>
    <definedName name="MO_LIST_2">'REESTR'!$B$2:$B$6</definedName>
    <definedName name="MO_LIST_20">'REESTR'!$B$126:$B$137</definedName>
    <definedName name="MO_LIST_21">'REESTR'!$B$138:$B$141</definedName>
    <definedName name="MO_LIST_22">'REESTR'!$B$142:$B$150</definedName>
    <definedName name="MO_LIST_23">'REESTR'!$B$151:$B$158</definedName>
    <definedName name="MO_LIST_24">'REESTR'!$B$159:$B$163</definedName>
    <definedName name="MO_LIST_25">'REESTR'!$B$164:$B$173</definedName>
    <definedName name="MO_LIST_26">'REESTR'!$B$174:$B$183</definedName>
    <definedName name="MO_LIST_27">'REESTR'!$B$184:$B$187</definedName>
    <definedName name="MO_LIST_28">'REESTR'!$B$188</definedName>
    <definedName name="MO_LIST_29">'REESTR'!$B$189:$B$196</definedName>
    <definedName name="MO_LIST_3">'REESTR'!$B$7:$B$12</definedName>
    <definedName name="MO_LIST_30">'REESTR'!$B$197:$B$211</definedName>
    <definedName name="MO_LIST_31">'REESTR'!$B$212:$B$220</definedName>
    <definedName name="MO_LIST_32">'REESTR'!$B$221:$B$229</definedName>
    <definedName name="MO_LIST_33">'REESTR'!$B$230:$B$238</definedName>
    <definedName name="MO_LIST_34">'REESTR'!$B$239:$B$245</definedName>
    <definedName name="MO_LIST_35">'REESTR'!$B$246:$B$249</definedName>
    <definedName name="MO_LIST_36">'REESTR'!$B$250</definedName>
    <definedName name="MO_LIST_37">'REESTR'!$B$251:$B$263</definedName>
    <definedName name="MO_LIST_38">'REESTR'!$B$264:$B$267</definedName>
    <definedName name="MO_LIST_39">'REESTR'!$B$268:$B$273</definedName>
    <definedName name="MO_LIST_4">'REESTR'!$B$13:$B$22</definedName>
    <definedName name="MO_LIST_40">'REESTR'!$B$274:$B$279</definedName>
    <definedName name="MO_LIST_41">'REESTR'!$B$280:$B$289</definedName>
    <definedName name="MO_LIST_42">'REESTR'!$B$290:$B$310</definedName>
    <definedName name="MO_LIST_43">'REESTR'!$B$311:$B$320</definedName>
    <definedName name="MO_LIST_44">'REESTR'!$B$321:$B$326</definedName>
    <definedName name="MO_LIST_45">'REESTR'!$B$327:$B$337</definedName>
    <definedName name="MO_LIST_46">'REESTR'!$B$338:$B$343</definedName>
    <definedName name="MO_LIST_47">'REESTR'!$B$344</definedName>
    <definedName name="MO_LIST_5">'REESTR'!$B$23:$B$25</definedName>
    <definedName name="MO_LIST_6">'REESTR'!$B$26:$B$31</definedName>
    <definedName name="MO_LIST_7">'REESTR'!$B$32:$B$42</definedName>
    <definedName name="MO_LIST_8">'REESTR'!$B$43:$B$44</definedName>
    <definedName name="MO_LIST_9">'REESTR'!$B$45:$B$55</definedName>
    <definedName name="MO_LIST1">'REESTR'!$H$2:$H$24</definedName>
    <definedName name="mo_n">'Справочники'!$F$10</definedName>
    <definedName name="mr">'Справочники'!$F$9</definedName>
    <definedName name="MR_LIST">'REESTR'!$D$2:$D$2</definedName>
    <definedName name="od_et">'et_union'!$A$3:$Q$3</definedName>
    <definedName name="oktmo">'Справочники'!$H$10</definedName>
    <definedName name="OKTMO_LIST1">'REESTR'!$M$2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'Справочники'!$F$7:$I$7,'Справочники'!$F$8,'Справочники'!$G$8:$G$8,'Справочники'!$E$13:$G$13,'Справочники'!$E$15:$G$15,'Справочники'!$G$19:$I$22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'Справочники'!$G$25:$I$28,'Справочники'!$E$6:$I$6,P1_SCOPE_PROVER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VD">'TEHSHEET'!$E$1:$E$10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Dima</author>
  </authors>
  <commentList>
    <comment ref="E22" authorId="0">
      <text>
        <r>
          <rPr>
            <b/>
            <sz val="8"/>
            <rFont val="Tahoma"/>
            <family val="2"/>
          </rPr>
          <t xml:space="preserve">Аварией считается отказ элементов систем, сетей и источников теплоснабжения, повлекший прекращение подачи тепловой энергии потребителям и абонентам на отопление и горячее        
водоснабжение на период более 8 часов
</t>
        </r>
      </text>
    </comment>
    <comment ref="E49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53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91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  <comment ref="E92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</commentList>
</comments>
</file>

<file path=xl/sharedStrings.xml><?xml version="1.0" encoding="utf-8"?>
<sst xmlns="http://schemas.openxmlformats.org/spreadsheetml/2006/main" count="579" uniqueCount="496">
  <si>
    <t>4.6.</t>
  </si>
  <si>
    <t>Коэффициент соотношения фактического расхода воды с нормативным (ед. )</t>
  </si>
  <si>
    <t xml:space="preserve">   Фактический расход воды на отпущенную тепловую энергию (куб. м на Гкал.)</t>
  </si>
  <si>
    <t>4.7.</t>
  </si>
  <si>
    <t>Эффективность использования энергии, (кВтч/тыс.Гкал)</t>
  </si>
  <si>
    <t>4.8.</t>
  </si>
  <si>
    <t>4.9.</t>
  </si>
  <si>
    <t xml:space="preserve">   Штатное кол-во персонала (чел.)</t>
  </si>
  <si>
    <t>4.10.</t>
  </si>
  <si>
    <t>Производительность труда (Гкал/чел)</t>
  </si>
  <si>
    <t>4.11.</t>
  </si>
  <si>
    <t xml:space="preserve">5. Источники инвестирования инвестиционной программы           </t>
  </si>
  <si>
    <t>5.1.</t>
  </si>
  <si>
    <t xml:space="preserve">Приложение N 3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</si>
  <si>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Передача+Сбыт</t>
  </si>
  <si>
    <t>производство (комбинированная выработка)+сбыт</t>
  </si>
  <si>
    <t>производство (комбинированная выработка)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</si>
  <si>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</si>
  <si>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</si>
  <si>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</si>
  <si>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</si>
  <si>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</si>
  <si>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</si>
  <si>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</si>
  <si>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</si>
  <si>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</si>
  <si>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</si>
  <si>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</si>
  <si>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</si>
  <si>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</si>
  <si>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</si>
  <si>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</si>
  <si>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</si>
  <si>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</si>
  <si>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</si>
  <si>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</si>
  <si>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</si>
  <si>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</si>
  <si>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</si>
  <si>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</si>
  <si>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</si>
  <si>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</si>
  <si>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</si>
  <si>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</si>
  <si>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</si>
  <si>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</si>
  <si>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</si>
  <si>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</si>
  <si>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</si>
  <si>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</si>
  <si>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</si>
  <si>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</si>
  <si>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</si>
  <si>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</si>
  <si>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</si>
  <si>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</si>
  <si>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</si>
  <si>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</si>
  <si>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</si>
  <si>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</si>
  <si>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</si>
  <si>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</si>
  <si>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</si>
  <si>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</si>
  <si>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</si>
  <si>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</si>
  <si>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</si>
  <si>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</si>
  <si>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</si>
  <si>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</si>
  <si>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</si>
  <si>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</si>
  <si>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</si>
  <si>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</si>
  <si>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</si>
  <si>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</si>
  <si>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</si>
  <si>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</si>
  <si>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</si>
  <si>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</si>
  <si>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</si>
  <si>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</si>
  <si>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</si>
  <si>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</si>
  <si>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</si>
  <si>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</si>
  <si>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</si>
  <si>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</si>
  <si>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</si>
  <si>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</si>
  <si>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1.Надежность снабжения потребителей товарами (услугами)</t>
  </si>
  <si>
    <t>1.1.</t>
  </si>
  <si>
    <t>Аварийность систем коммунальной инфраструктуры (ед./км), справочно</t>
  </si>
  <si>
    <t xml:space="preserve">   Протяженность сетей, всех видов в двухтрубном исчислении (км)</t>
  </si>
  <si>
    <t>1.2.</t>
  </si>
  <si>
    <t>1.3.</t>
  </si>
  <si>
    <t>1.4.</t>
  </si>
  <si>
    <t xml:space="preserve">   средства внебюджетных фондов (тыс. руб.)</t>
  </si>
  <si>
    <t xml:space="preserve">       прочие средства (тыс. руб.)</t>
  </si>
  <si>
    <t xml:space="preserve">       амортизация (тыс.руб.)</t>
  </si>
  <si>
    <t xml:space="preserve">       инвестиционная надбавка к тарифу  (тыс.руб.)</t>
  </si>
  <si>
    <t xml:space="preserve">       плата за подключение  (тыс.руб.)</t>
  </si>
  <si>
    <t xml:space="preserve">       прибыль  (тыс.руб.)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</si>
  <si>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</si>
  <si>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</si>
  <si>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Объем средств, собранных за услуги объектов теплоснабжения (тыс. руб.)</t>
  </si>
  <si>
    <t xml:space="preserve">   Объем начисленных средств за услуги объектов теплоснабжения (тыс. руб.)</t>
  </si>
  <si>
    <t xml:space="preserve">   Объем выручки от реализации ПП и ИП (тыс. руб.)</t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</si>
  <si>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</si>
  <si>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</si>
  <si>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t xml:space="preserve">   Объем дебиторской задолженности за период реализации ПП и ИП (тыс. руб.)</t>
  </si>
  <si>
    <t>Коэффициент соотношения фактического расхода электрической энергии с нормативным (ед.)</t>
  </si>
  <si>
    <t>Коэффициент соотношения фактического расхода топлива с нормативным (ед.)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</si>
  <si>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</si>
  <si>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</si>
  <si>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Средняя рыночная стоимость 1 кв. м нового жилья (руб.)</t>
  </si>
  <si>
    <t>Организация выполняет инвестиционную программу</t>
  </si>
  <si>
    <t xml:space="preserve">             -сети (км)</t>
  </si>
  <si>
    <t>NSRF</t>
  </si>
  <si>
    <t>PRD2</t>
  </si>
  <si>
    <t>PRD</t>
  </si>
  <si>
    <t>VDET</t>
  </si>
  <si>
    <t>FIL</t>
  </si>
  <si>
    <t xml:space="preserve">   Справочно:           диаметр до 350мм, (км)</t>
  </si>
  <si>
    <t xml:space="preserve">                              диаметр более 350мм, (км)</t>
  </si>
  <si>
    <t xml:space="preserve">   Количество часов предоставления услуг в отчетном периоде (часов)</t>
  </si>
  <si>
    <t xml:space="preserve">   Объем отпуска в сеть  (тыс.Гкал)</t>
  </si>
  <si>
    <t xml:space="preserve">   Протяженность сетей, нуждающихся в замене (км):</t>
  </si>
  <si>
    <t xml:space="preserve">   Протяженность построенных сетей (км.)</t>
  </si>
  <si>
    <t xml:space="preserve">   Расход электрической энергии, (тыс. кВтч)</t>
  </si>
  <si>
    <t xml:space="preserve">   кредиты банков (тыс. руб.)</t>
  </si>
  <si>
    <t xml:space="preserve">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t>
  </si>
  <si>
    <t>1.7.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</si>
  <si>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</si>
  <si>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</si>
  <si>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1.8.</t>
  </si>
  <si>
    <t>1.9.</t>
  </si>
  <si>
    <t>2. Сбалансированность системы коммунальной инфраструктуры</t>
  </si>
  <si>
    <t>2.1.</t>
  </si>
  <si>
    <t>Уровень загрузки производственных мощностей - оборудование производства (котлы), (%)</t>
  </si>
  <si>
    <t>2.2.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</si>
  <si>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</si>
  <si>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</si>
  <si>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</si>
  <si>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</si>
  <si>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</si>
  <si>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</si>
  <si>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</si>
  <si>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</si>
  <si>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</si>
  <si>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</si>
  <si>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Объем потерь (тыс. Гкал)</t>
  </si>
  <si>
    <t>Количество произведенного тепла (тыс.Гкал)</t>
  </si>
  <si>
    <t xml:space="preserve">   Количество тепла "со стороны" (тыс.Гкал)</t>
  </si>
  <si>
    <t xml:space="preserve">   Количество тепла на собственные нужды (тыс.Гкал)</t>
  </si>
  <si>
    <t>Количество тепла, отпущенной всем потребителям (тыс.Гкал)</t>
  </si>
  <si>
    <t xml:space="preserve">   справочно:      в т.ч.   - населению</t>
  </si>
  <si>
    <t xml:space="preserve">                                    - бюджетным организациям</t>
  </si>
  <si>
    <t xml:space="preserve">                                    - прочим потребителям</t>
  </si>
  <si>
    <t>1.5.</t>
  </si>
  <si>
    <t>1.6.</t>
  </si>
  <si>
    <t xml:space="preserve">   Коэффициент соотношения фактических потерь с нормативными, ед.</t>
  </si>
  <si>
    <t>Индекс нового строительства (ед.)</t>
  </si>
  <si>
    <t>Стоимость подключения в расчете на 1 м2 (%)</t>
  </si>
  <si>
    <t>Рентабельность деятельности (%)</t>
  </si>
  <si>
    <t>Уровень сбора платежей (%)</t>
  </si>
  <si>
    <t>Период сбора платежей (дней)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</si>
  <si>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</si>
  <si>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</si>
  <si>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</si>
  <si>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</si>
  <si>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</si>
  <si>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</si>
  <si>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</si>
  <si>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</si>
  <si>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</si>
  <si>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</si>
  <si>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</si>
  <si>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</si>
  <si>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</si>
  <si>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</si>
  <si>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</si>
  <si>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</si>
  <si>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</si>
  <si>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</si>
  <si>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</si>
  <si>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</si>
  <si>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</si>
  <si>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</si>
  <si>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</si>
  <si>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</si>
  <si>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</si>
  <si>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</si>
  <si>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</si>
  <si>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</si>
  <si>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</si>
  <si>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</si>
  <si>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</si>
  <si>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</si>
  <si>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</si>
  <si>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Уровень потерь (%)</t>
  </si>
  <si>
    <t xml:space="preserve">   Численность населения, пользующихся услугами данной организации (чел.)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</si>
  <si>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</si>
  <si>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</si>
  <si>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</si>
  <si>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</si>
  <si>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</si>
  <si>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</si>
  <si>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</si>
  <si>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</si>
  <si>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Индекс замены оборудования (%)</t>
  </si>
  <si>
    <t>Обеспеченность потребления товаров и услуг приборами учета (%)</t>
  </si>
  <si>
    <t>Доля потребителей в жилых домах, обеспеченных доступом к объектам (%)</t>
  </si>
  <si>
    <t>Возможный остаточный срок службы оборудования (лет), в том числе:</t>
  </si>
  <si>
    <t>Удельный вес сетей, нуждающихся в замене (%)</t>
  </si>
  <si>
    <t>Мониторинг выполнения инвестиционных программ в сфере теплоснабжения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</si>
  <si>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</si>
  <si>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</si>
  <si>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Количество аварий на системах коммунальной инфраструктуры (ед.)</t>
  </si>
  <si>
    <t xml:space="preserve">   заемные средства других организаций (тыс. руб.)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</si>
  <si>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</si>
  <si>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</si>
  <si>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</si>
  <si>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</si>
  <si>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</si>
  <si>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</si>
  <si>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Финансирование ИП в отчетном квартале отсутствует</t>
  </si>
  <si>
    <t>Справочно - дата завершения ИП "ДД.ММ.ГГГГ"</t>
  </si>
  <si>
    <t>L5.1.15</t>
  </si>
  <si>
    <t>L5.1.16</t>
  </si>
  <si>
    <t>L1.3.1</t>
  </si>
  <si>
    <t>L1.3.2</t>
  </si>
  <si>
    <t>L1.4.1</t>
  </si>
  <si>
    <t>L1.4.2</t>
  </si>
  <si>
    <t>L1.4.3</t>
  </si>
  <si>
    <t>L1.4.4</t>
  </si>
  <si>
    <t>L1.4.5</t>
  </si>
  <si>
    <t>L1.4.6</t>
  </si>
  <si>
    <t>L1.4.7</t>
  </si>
  <si>
    <t>L1.4.8</t>
  </si>
  <si>
    <t>L1.4.9</t>
  </si>
  <si>
    <t>L1.4.10</t>
  </si>
  <si>
    <t>L1.5</t>
  </si>
  <si>
    <t>L1.6.1</t>
  </si>
  <si>
    <t>L1.6.2</t>
  </si>
  <si>
    <t>L1.7.1</t>
  </si>
  <si>
    <t>L1.7.2</t>
  </si>
  <si>
    <t>L1.7.3</t>
  </si>
  <si>
    <t>L1.7.4</t>
  </si>
  <si>
    <t>L1.7.5</t>
  </si>
  <si>
    <t>L1.7.6</t>
  </si>
  <si>
    <t>L1.7.7</t>
  </si>
  <si>
    <t>L1.7.8</t>
  </si>
  <si>
    <t>L1.7.9</t>
  </si>
  <si>
    <t>L1.7.10</t>
  </si>
  <si>
    <t>L1.7.11</t>
  </si>
  <si>
    <t>L1.7.12</t>
  </si>
  <si>
    <t>L1.8.1</t>
  </si>
  <si>
    <t>L1.8.2</t>
  </si>
  <si>
    <t>L1.8.3</t>
  </si>
  <si>
    <t>L1.8.4</t>
  </si>
  <si>
    <t>L1.8.5</t>
  </si>
  <si>
    <t>L1.8.6</t>
  </si>
  <si>
    <t>L1.8.7</t>
  </si>
  <si>
    <t>L1.8.8</t>
  </si>
  <si>
    <t>L1.8.9</t>
  </si>
  <si>
    <t>L1.8.10</t>
  </si>
  <si>
    <t>L1.8.11</t>
  </si>
  <si>
    <t>L1.8.12</t>
  </si>
  <si>
    <t>L1.9.1</t>
  </si>
  <si>
    <t>L1.9.2</t>
  </si>
  <si>
    <t>L1.9.3</t>
  </si>
  <si>
    <t>L1.9.4</t>
  </si>
  <si>
    <t>L2.1.1</t>
  </si>
  <si>
    <t>L2.1.2</t>
  </si>
  <si>
    <t>L2.1.3</t>
  </si>
  <si>
    <t>L2.2.1</t>
  </si>
  <si>
    <t>L2.2.2</t>
  </si>
  <si>
    <t>L2.2.3</t>
  </si>
  <si>
    <t>L3.1.1</t>
  </si>
  <si>
    <t>L3.1.2</t>
  </si>
  <si>
    <t>L3.1.3</t>
  </si>
  <si>
    <t>L3.2.1</t>
  </si>
  <si>
    <t>L3.2.2</t>
  </si>
  <si>
    <t>L3.2.3</t>
  </si>
  <si>
    <t>L3.3.1</t>
  </si>
  <si>
    <t>L3.3.2</t>
  </si>
  <si>
    <t>L3.4</t>
  </si>
  <si>
    <t>L3.5.1</t>
  </si>
  <si>
    <t>L3.5.2</t>
  </si>
  <si>
    <t>L3.5.3</t>
  </si>
  <si>
    <t>L3.5.4</t>
  </si>
  <si>
    <t>L4.1.1</t>
  </si>
  <si>
    <t>L4.1.2</t>
  </si>
  <si>
    <t>L4.1.3</t>
  </si>
  <si>
    <t>L4.2.1</t>
  </si>
  <si>
    <t>L4.2.2</t>
  </si>
  <si>
    <t>L4.2.3</t>
  </si>
  <si>
    <t>L4.3</t>
  </si>
  <si>
    <t>L4.4.1</t>
  </si>
  <si>
    <t>L4.4.2</t>
  </si>
  <si>
    <t>L4.5</t>
  </si>
  <si>
    <t>L4.6.1</t>
  </si>
  <si>
    <t>L4.6.2</t>
  </si>
  <si>
    <t>L4.7</t>
  </si>
  <si>
    <t>L4.8.1</t>
  </si>
  <si>
    <t>L4.8.2</t>
  </si>
  <si>
    <t>L4.8.3</t>
  </si>
  <si>
    <t>L4.9.1</t>
  </si>
  <si>
    <t>L4.9.2</t>
  </si>
  <si>
    <t>L4.10</t>
  </si>
  <si>
    <t>L4.11.1</t>
  </si>
  <si>
    <t>L4.11.2</t>
  </si>
  <si>
    <t>L4.11.3</t>
  </si>
  <si>
    <t>L5.1.1</t>
  </si>
  <si>
    <t>L5.1.2</t>
  </si>
  <si>
    <t>L5.1.3</t>
  </si>
  <si>
    <t>L5.1.4</t>
  </si>
  <si>
    <t>L5.1.5</t>
  </si>
  <si>
    <t>L5.1.6</t>
  </si>
  <si>
    <t>L5.1.7</t>
  </si>
  <si>
    <t>L5.1.8</t>
  </si>
  <si>
    <t>L5.1.9</t>
  </si>
  <si>
    <t>L5.1.10</t>
  </si>
  <si>
    <t>L5.1.11</t>
  </si>
  <si>
    <t>L5.1.12</t>
  </si>
  <si>
    <t>L5.1.13</t>
  </si>
  <si>
    <t>L5.1.14</t>
  </si>
  <si>
    <t xml:space="preserve">   Фактический расход электрической энергии на отпущенную тепловую энергию (кВтч на Гкал.)</t>
  </si>
  <si>
    <t>Государственное унитарное предприятие</t>
  </si>
  <si>
    <t>Коэффициент потерь (Гкал/км)</t>
  </si>
  <si>
    <t xml:space="preserve">             -в т.ч. сети (км)</t>
  </si>
  <si>
    <t xml:space="preserve"> Общее количество установленного оборудования (единиц)</t>
  </si>
  <si>
    <t xml:space="preserve"> Количество замененного оборудования (единиц)</t>
  </si>
  <si>
    <t xml:space="preserve">   Фактическая производительность оборудования -оборудование производства (котлы), (Гкал/ч)</t>
  </si>
  <si>
    <t xml:space="preserve">   Установленная производительность оборудования -оборудование производства (котлы), (Гкал/ч)</t>
  </si>
  <si>
    <t xml:space="preserve">   Объем товаров и услуг, реализуемый по приборам учета  (тыс. Гкал/ч)</t>
  </si>
  <si>
    <t xml:space="preserve">   Общий объем реализации товаров и услуг (тыс. Гкал/ч)</t>
  </si>
  <si>
    <t xml:space="preserve">   Удельная нагрузка на новое строительство (Гкал/ч на кв.м.)</t>
  </si>
  <si>
    <t xml:space="preserve">   Тариф на подключение к системе коммунальной инфраструктуры (рублей на Гкал/ч)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</si>
  <si>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</si>
  <si>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</si>
  <si>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</si>
  <si>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</si>
  <si>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</si>
  <si>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</si>
  <si>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</si>
  <si>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</si>
  <si>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</si>
  <si>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</si>
  <si>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</si>
  <si>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</si>
  <si>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</si>
  <si>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</si>
  <si>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</si>
  <si>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</si>
  <si>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</si>
  <si>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</si>
  <si>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</si>
  <si>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</si>
  <si>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</si>
  <si>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</si>
  <si>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</si>
  <si>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</si>
  <si>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</si>
  <si>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</si>
  <si>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</si>
  <si>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</si>
  <si>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</t>
  </si>
  <si>
    <t>L1.1.3</t>
  </si>
  <si>
    <t>L1.1.4</t>
  </si>
  <si>
    <t>L1.1.5</t>
  </si>
  <si>
    <t>L1.2.1</t>
  </si>
  <si>
    <t>L1.2.2</t>
  </si>
  <si>
    <t>L1.2.3</t>
  </si>
  <si>
    <t>L1.2.4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</si>
  <si>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</si>
  <si>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</si>
  <si>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</si>
  <si>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</si>
  <si>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</si>
  <si>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</si>
  <si>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</si>
  <si>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</si>
  <si>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</si>
  <si>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</si>
  <si>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</si>
  <si>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</si>
  <si>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</si>
  <si>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</si>
  <si>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</si>
  <si>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</si>
  <si>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</si>
  <si>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</si>
  <si>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</si>
  <si>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</si>
  <si>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</si>
  <si>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</si>
  <si>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</si>
  <si>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</si>
  <si>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</si>
  <si>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</si>
  <si>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</si>
  <si>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</si>
  <si>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</si>
  <si>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</si>
  <si>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</si>
  <si>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Передача</t>
  </si>
  <si>
    <t>производство (комбинированная выработка)+передача+сбыт</t>
  </si>
  <si>
    <t>производство (комбинированная выработка)+передача</t>
  </si>
  <si>
    <t>Оказание услуг в сфере водоснабжения и очистки сточных вод</t>
  </si>
  <si>
    <t>Транспортировка воды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</si>
  <si>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</si>
  <si>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</si>
  <si>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</si>
  <si>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</si>
  <si>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</si>
  <si>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</si>
  <si>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</si>
  <si>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</si>
  <si>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</si>
  <si>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</si>
  <si>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</si>
  <si>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</si>
  <si>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</si>
  <si>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</si>
  <si>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</si>
  <si>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</si>
  <si>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</si>
  <si>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</si>
  <si>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</si>
  <si>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</si>
  <si>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</si>
  <si>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</si>
  <si>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</si>
  <si>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Калининградская область</t>
  </si>
  <si>
    <t>3. Доступность товаров и услуг для потребителей</t>
  </si>
  <si>
    <t>3.1.</t>
  </si>
  <si>
    <t>3.2.</t>
  </si>
  <si>
    <t xml:space="preserve">   Среднемесячный платеж населения за услуги теплоснабжения (руб.)</t>
  </si>
  <si>
    <t>3.3.</t>
  </si>
  <si>
    <t>3.4.</t>
  </si>
  <si>
    <t>Удельное теплопотребление, (Гкал/чел)</t>
  </si>
  <si>
    <t>3.5.</t>
  </si>
  <si>
    <t xml:space="preserve">4. Эффективность деятельности     </t>
  </si>
  <si>
    <t>4.1.</t>
  </si>
  <si>
    <t>4.2.</t>
  </si>
  <si>
    <t>4.3.</t>
  </si>
  <si>
    <t>Удельный норматив расхода топлива на отпущенную тепловую энергию (кг условного топлива на Гкал. )</t>
  </si>
  <si>
    <t>4.4.</t>
  </si>
  <si>
    <t xml:space="preserve">   Фактический удельный расход топлива на отпущенную тепловую энергию (кг условного топлива на Гкал.)</t>
  </si>
  <si>
    <t>4.5.</t>
  </si>
  <si>
    <t xml:space="preserve">   Удельный норматив расхода воды на отпущенную тепловую энергию (Приказ ФСТ от 6.8.2004 N 20-э/2), (куб. м на Гкал.)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</si>
  <si>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</si>
  <si>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</si>
  <si>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L5.1.17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</si>
  <si>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</si>
  <si>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</si>
  <si>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</si>
  <si>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</si>
  <si>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</si>
  <si>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</si>
  <si>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</si>
  <si>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</si>
  <si>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</si>
  <si>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</si>
  <si>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теплоснабжения</t>
  </si>
  <si>
    <t>Пугаева Инна Сергеевна, Сафронов Дмитрий Владимирович</t>
  </si>
  <si>
    <t>(495) 620-14-90, (495) 710-52-62</t>
  </si>
  <si>
    <t>Справочники!G6</t>
  </si>
  <si>
    <t>Не указано значение!</t>
  </si>
  <si>
    <t>Справочники!F13</t>
  </si>
  <si>
    <t>Справочники!G13</t>
  </si>
  <si>
    <t>Справочники!H13</t>
  </si>
  <si>
    <t>Справочники!G19</t>
  </si>
  <si>
    <t>Справочники!G20</t>
  </si>
  <si>
    <t>Справочники!G21</t>
  </si>
  <si>
    <t>Справочники!G22</t>
  </si>
  <si>
    <t>Справочники!G23</t>
  </si>
  <si>
    <t>Справочники!G25</t>
  </si>
  <si>
    <t>Справочники!G26</t>
  </si>
  <si>
    <t>Справочники!G27</t>
  </si>
  <si>
    <t>Справочники!G28</t>
  </si>
  <si>
    <t>427790, г.Можга, ул.Вокзальная,11</t>
  </si>
  <si>
    <t>Кодесников А.И.</t>
  </si>
  <si>
    <t>Начальник ПТО</t>
  </si>
  <si>
    <t>(34139)325-79</t>
  </si>
  <si>
    <t>mpzkx@2udm. ner</t>
  </si>
  <si>
    <t>нет</t>
  </si>
  <si>
    <t>Инвестиционная!F32</t>
  </si>
  <si>
    <t>Значение не может быть отрицательным!</t>
  </si>
  <si>
    <t>Инвестиционная!F33</t>
  </si>
  <si>
    <t>Инвестиционная!F43</t>
  </si>
  <si>
    <t>Инвестиционная!F42</t>
  </si>
  <si>
    <t>город Можга</t>
  </si>
  <si>
    <t>94730000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</si>
</sst>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4"/>
      <color indexed="8"/>
      <name val="Times New Roman"/>
      <family val="1"/>
    </font>
    <font>
      <sz val="10"/>
      <color indexed="9"/>
      <name val="Tahoma"/>
      <family val="2"/>
    </font>
    <font>
      <sz val="11"/>
      <name val="Calibri"/>
      <family val="2"/>
    </font>
    <font>
      <sz val="9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20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24" xfId="79" applyFont="1" applyFill="1" applyBorder="1" applyAlignment="1" applyProtection="1">
      <alignment horizontal="center" vertical="center" wrapText="1"/>
      <protection locked="0"/>
    </xf>
    <xf numFmtId="0" fontId="46" fillId="0" borderId="0" xfId="73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5" xfId="78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4" borderId="17" xfId="73" applyFont="1" applyFill="1" applyBorder="1">
      <alignment/>
      <protection/>
    </xf>
    <xf numFmtId="0" fontId="0" fillId="24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8" fillId="24" borderId="17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5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6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6" xfId="78" applyFont="1" applyFill="1" applyBorder="1" applyAlignment="1" applyProtection="1">
      <alignment horizontal="center" vertical="center" wrapText="1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7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8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0" fontId="48" fillId="0" borderId="0" xfId="73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24" borderId="17" xfId="73" applyFont="1" applyFill="1" applyBorder="1" applyAlignment="1" applyProtection="1">
      <alignment wrapText="1"/>
      <protection/>
    </xf>
    <xf numFmtId="0" fontId="0" fillId="24" borderId="11" xfId="73" applyFont="1" applyFill="1" applyBorder="1" applyAlignment="1" applyProtection="1">
      <alignment wrapText="1"/>
      <protection/>
    </xf>
    <xf numFmtId="0" fontId="0" fillId="0" borderId="0" xfId="73" applyFont="1" applyAlignment="1" applyProtection="1">
      <alignment horizontal="center" wrapText="1"/>
      <protection/>
    </xf>
    <xf numFmtId="0" fontId="0" fillId="24" borderId="19" xfId="73" applyFont="1" applyFill="1" applyBorder="1" applyAlignment="1" applyProtection="1">
      <alignment wrapText="1"/>
      <protection/>
    </xf>
    <xf numFmtId="0" fontId="0" fillId="24" borderId="20" xfId="73" applyFont="1" applyFill="1" applyBorder="1" applyAlignment="1" applyProtection="1">
      <alignment wrapText="1"/>
      <protection/>
    </xf>
    <xf numFmtId="0" fontId="0" fillId="24" borderId="18" xfId="73" applyFont="1" applyFill="1" applyBorder="1" applyAlignment="1" applyProtection="1">
      <alignment wrapText="1"/>
      <protection/>
    </xf>
    <xf numFmtId="0" fontId="22" fillId="0" borderId="0" xfId="79" applyFont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7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17" xfId="70" applyFont="1" applyFill="1" applyBorder="1" applyAlignment="1" applyProtection="1">
      <alignment wrapText="1"/>
      <protection/>
    </xf>
    <xf numFmtId="0" fontId="0" fillId="26" borderId="29" xfId="70" applyFont="1" applyFill="1" applyBorder="1" applyAlignment="1" applyProtection="1">
      <alignment wrapText="1"/>
      <protection/>
    </xf>
    <xf numFmtId="0" fontId="0" fillId="26" borderId="30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0" fontId="15" fillId="4" borderId="8" xfId="78" applyFont="1" applyFill="1" applyBorder="1" applyAlignment="1" applyProtection="1">
      <alignment vertic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0" fontId="48" fillId="24" borderId="17" xfId="78" applyFont="1" applyFill="1" applyBorder="1" applyAlignment="1" applyProtection="1">
      <alignment wrapText="1"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8" applyFont="1" applyFill="1" applyBorder="1" applyAlignment="1" applyProtection="1">
      <alignment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10" fontId="0" fillId="4" borderId="26" xfId="89" applyNumberFormat="1" applyFont="1" applyFill="1" applyBorder="1" applyAlignment="1" applyProtection="1">
      <alignment horizontal="center" wrapText="1"/>
      <protection/>
    </xf>
    <xf numFmtId="4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83" applyFont="1" applyFill="1" applyBorder="1" applyAlignment="1" applyProtection="1">
      <alignment wrapText="1"/>
      <protection/>
    </xf>
    <xf numFmtId="49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186" fontId="0" fillId="4" borderId="26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4" fontId="0" fillId="4" borderId="26" xfId="78" applyNumberFormat="1" applyFont="1" applyFill="1" applyBorder="1" applyAlignment="1" applyProtection="1">
      <alignment horizontal="center" wrapText="1"/>
      <protection/>
    </xf>
    <xf numFmtId="2" fontId="0" fillId="4" borderId="26" xfId="78" applyNumberFormat="1" applyFont="1" applyFill="1" applyBorder="1" applyAlignment="1" applyProtection="1">
      <alignment horizontal="center" wrapText="1"/>
      <protection/>
    </xf>
    <xf numFmtId="10" fontId="0" fillId="4" borderId="26" xfId="78" applyNumberFormat="1" applyFont="1" applyFill="1" applyBorder="1" applyAlignment="1" applyProtection="1">
      <alignment horizontal="center" wrapText="1"/>
      <protection/>
    </xf>
    <xf numFmtId="3" fontId="0" fillId="4" borderId="26" xfId="78" applyNumberFormat="1" applyFont="1" applyFill="1" applyBorder="1" applyAlignment="1" applyProtection="1">
      <alignment horizontal="center" wrapText="1"/>
      <protection/>
    </xf>
    <xf numFmtId="10" fontId="0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26" xfId="78" applyNumberFormat="1" applyFont="1" applyFill="1" applyBorder="1" applyAlignment="1" applyProtection="1">
      <alignment horizontal="center" vertical="center" wrapText="1"/>
      <protection/>
    </xf>
    <xf numFmtId="4" fontId="0" fillId="4" borderId="26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0" fillId="0" borderId="17" xfId="73" applyFont="1" applyBorder="1" applyAlignment="1" applyProtection="1">
      <alignment wrapText="1"/>
      <protection/>
    </xf>
    <xf numFmtId="0" fontId="0" fillId="0" borderId="0" xfId="73" applyFont="1" applyFill="1" applyAlignment="1" applyProtection="1">
      <alignment horizontal="center" wrapText="1"/>
      <protection/>
    </xf>
    <xf numFmtId="0" fontId="0" fillId="4" borderId="8" xfId="73" applyFont="1" applyFill="1" applyBorder="1" applyAlignment="1" applyProtection="1">
      <alignment wrapText="1"/>
      <protection/>
    </xf>
    <xf numFmtId="0" fontId="0" fillId="4" borderId="8" xfId="73" applyFont="1" applyFill="1" applyBorder="1" applyAlignment="1" applyProtection="1">
      <alignment horizontal="left" vertical="center" wrapText="1"/>
      <protection/>
    </xf>
    <xf numFmtId="0" fontId="15" fillId="4" borderId="8" xfId="73" applyFont="1" applyFill="1" applyBorder="1" applyAlignment="1" applyProtection="1">
      <alignment wrapText="1"/>
      <protection/>
    </xf>
    <xf numFmtId="3" fontId="0" fillId="21" borderId="26" xfId="78" applyNumberFormat="1" applyFont="1" applyFill="1" applyBorder="1" applyAlignment="1" applyProtection="1">
      <alignment horizontal="center" wrapText="1"/>
      <protection locked="0"/>
    </xf>
    <xf numFmtId="4" fontId="0" fillId="21" borderId="26" xfId="78" applyNumberFormat="1" applyFont="1" applyFill="1" applyBorder="1" applyAlignment="1" applyProtection="1">
      <alignment horizontal="center" wrapText="1"/>
      <protection locked="0"/>
    </xf>
    <xf numFmtId="189" fontId="0" fillId="21" borderId="26" xfId="78" applyNumberFormat="1" applyFont="1" applyFill="1" applyBorder="1" applyAlignment="1" applyProtection="1">
      <alignment horizont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vertic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188" fontId="0" fillId="21" borderId="26" xfId="78" applyNumberFormat="1" applyFont="1" applyFill="1" applyBorder="1" applyAlignment="1" applyProtection="1">
      <alignment horizontal="center" wrapText="1"/>
      <protection locked="0"/>
    </xf>
    <xf numFmtId="174" fontId="0" fillId="4" borderId="26" xfId="73" applyNumberFormat="1" applyFont="1" applyFill="1" applyBorder="1" applyAlignment="1" applyProtection="1">
      <alignment horizontal="center" wrapText="1"/>
      <protection/>
    </xf>
    <xf numFmtId="188" fontId="0" fillId="4" borderId="26" xfId="78" applyNumberFormat="1" applyFont="1" applyFill="1" applyBorder="1" applyAlignment="1" applyProtection="1">
      <alignment horizont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0" xfId="78" applyFont="1" applyFill="1" applyBorder="1" applyAlignment="1" applyProtection="1">
      <alignment wrapText="1"/>
      <protection/>
    </xf>
    <xf numFmtId="10" fontId="0" fillId="4" borderId="26" xfId="78" applyNumberFormat="1" applyFont="1" applyFill="1" applyBorder="1" applyAlignment="1" applyProtection="1">
      <alignment horizontal="center" vertical="center" wrapText="1"/>
      <protection/>
    </xf>
    <xf numFmtId="0" fontId="48" fillId="0" borderId="0" xfId="78" applyFont="1" applyFill="1" applyBorder="1" applyAlignment="1" applyProtection="1">
      <alignment wrapText="1"/>
      <protection/>
    </xf>
    <xf numFmtId="0" fontId="15" fillId="4" borderId="8" xfId="73" applyFont="1" applyFill="1" applyBorder="1" applyAlignment="1" applyProtection="1">
      <alignment vertical="center" wrapText="1"/>
      <protection/>
    </xf>
    <xf numFmtId="187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187" fontId="0" fillId="4" borderId="26" xfId="73" applyNumberFormat="1" applyFont="1" applyFill="1" applyBorder="1" applyAlignment="1" applyProtection="1">
      <alignment horizontal="center" wrapText="1"/>
      <protection/>
    </xf>
    <xf numFmtId="187" fontId="0" fillId="21" borderId="26" xfId="78" applyNumberFormat="1" applyFont="1" applyFill="1" applyBorder="1" applyAlignment="1" applyProtection="1">
      <alignment horizontal="center" wrapText="1"/>
      <protection locked="0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0" applyFont="1" applyAlignment="1" applyProtection="1">
      <alignment wrapText="1"/>
      <protection/>
    </xf>
    <xf numFmtId="0" fontId="48" fillId="0" borderId="0" xfId="74" applyFont="1" applyAlignment="1" applyProtection="1">
      <alignment vertical="center"/>
      <protection/>
    </xf>
    <xf numFmtId="0" fontId="48" fillId="0" borderId="0" xfId="73" applyFont="1" applyFill="1" applyAlignment="1" applyProtection="1">
      <alignment wrapText="1"/>
      <protection/>
    </xf>
    <xf numFmtId="0" fontId="48" fillId="0" borderId="0" xfId="78" applyFont="1" applyProtection="1">
      <alignment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2" fillId="21" borderId="31" xfId="79" applyFont="1" applyFill="1" applyBorder="1" applyAlignment="1" applyProtection="1">
      <alignment horizontal="center" vertical="center" wrapText="1"/>
      <protection locked="0"/>
    </xf>
    <xf numFmtId="0" fontId="22" fillId="21" borderId="32" xfId="82" applyFont="1" applyFill="1" applyBorder="1" applyAlignment="1" applyProtection="1">
      <alignment horizontal="center" vertical="center" wrapText="1"/>
      <protection locked="0"/>
    </xf>
    <xf numFmtId="0" fontId="0" fillId="24" borderId="33" xfId="78" applyFont="1" applyFill="1" applyBorder="1" applyAlignment="1" applyProtection="1">
      <alignment wrapText="1"/>
      <protection/>
    </xf>
    <xf numFmtId="0" fontId="0" fillId="24" borderId="33" xfId="78" applyFont="1" applyFill="1" applyBorder="1" applyAlignment="1" applyProtection="1">
      <alignment wrapText="1"/>
      <protection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0" fontId="22" fillId="24" borderId="34" xfId="79" applyFont="1" applyFill="1" applyBorder="1" applyAlignment="1" applyProtection="1">
      <alignment vertical="center" wrapText="1"/>
      <protection/>
    </xf>
    <xf numFmtId="0" fontId="22" fillId="24" borderId="34" xfId="79" applyFont="1" applyFill="1" applyBorder="1" applyAlignment="1" applyProtection="1">
      <alignment horizontal="center" wrapText="1"/>
      <protection/>
    </xf>
    <xf numFmtId="0" fontId="22" fillId="21" borderId="35" xfId="79" applyFont="1" applyFill="1" applyBorder="1" applyAlignment="1" applyProtection="1">
      <alignment horizontal="center" vertical="center" wrapText="1"/>
      <protection locked="0"/>
    </xf>
    <xf numFmtId="0" fontId="23" fillId="20" borderId="32" xfId="79" applyFont="1" applyFill="1" applyBorder="1" applyAlignment="1" applyProtection="1">
      <alignment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4" borderId="0" xfId="81" applyNumberFormat="1" applyFont="1" applyFill="1" applyBorder="1" applyAlignment="1" applyProtection="1">
      <alignment horizontal="center" vertical="center" wrapText="1"/>
      <protection/>
    </xf>
    <xf numFmtId="49" fontId="22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1" borderId="36" xfId="79" applyFont="1" applyFill="1" applyBorder="1" applyAlignment="1" applyProtection="1">
      <alignment horizontal="center" vertical="center" wrapText="1"/>
      <protection locked="0"/>
    </xf>
    <xf numFmtId="0" fontId="22" fillId="21" borderId="37" xfId="79" applyFont="1" applyFill="1" applyBorder="1" applyAlignment="1" applyProtection="1">
      <alignment horizontal="center" vertical="center" wrapText="1"/>
      <protection locked="0"/>
    </xf>
    <xf numFmtId="14" fontId="0" fillId="21" borderId="26" xfId="78" applyNumberFormat="1" applyFont="1" applyFill="1" applyBorder="1" applyAlignment="1" applyProtection="1">
      <alignment horizontal="center" wrapText="1"/>
      <protection locked="0"/>
    </xf>
    <xf numFmtId="10" fontId="0" fillId="21" borderId="38" xfId="78" applyNumberFormat="1" applyFont="1" applyFill="1" applyBorder="1" applyAlignment="1" applyProtection="1">
      <alignment horizontal="center" wrapText="1"/>
      <protection locked="0"/>
    </xf>
    <xf numFmtId="1" fontId="22" fillId="21" borderId="39" xfId="79" applyNumberFormat="1" applyFont="1" applyFill="1" applyBorder="1" applyAlignment="1" applyProtection="1">
      <alignment horizontal="center" vertical="center" wrapText="1"/>
      <protection locked="0"/>
    </xf>
    <xf numFmtId="0" fontId="22" fillId="4" borderId="38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6" xfId="82" applyNumberFormat="1" applyFont="1" applyFill="1" applyBorder="1" applyAlignment="1" applyProtection="1">
      <alignment horizontal="center" vertical="center" wrapText="1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41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22" fillId="24" borderId="42" xfId="79" applyFont="1" applyFill="1" applyBorder="1" applyAlignment="1" applyProtection="1">
      <alignment horizontal="center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2" fillId="24" borderId="44" xfId="81" applyFont="1" applyFill="1" applyBorder="1" applyAlignment="1" applyProtection="1">
      <alignment horizontal="center" vertical="center" wrapText="1"/>
      <protection/>
    </xf>
    <xf numFmtId="0" fontId="22" fillId="24" borderId="43" xfId="81" applyFont="1" applyFill="1" applyBorder="1" applyAlignment="1" applyProtection="1">
      <alignment horizontal="center" vertical="center" wrapText="1"/>
      <protection/>
    </xf>
    <xf numFmtId="0" fontId="22" fillId="24" borderId="45" xfId="81" applyFont="1" applyFill="1" applyBorder="1" applyAlignment="1" applyProtection="1">
      <alignment horizontal="center" vertical="center" wrapText="1"/>
      <protection/>
    </xf>
    <xf numFmtId="0" fontId="22" fillId="24" borderId="46" xfId="79" applyFont="1" applyFill="1" applyBorder="1" applyAlignment="1" applyProtection="1">
      <alignment horizontal="center" vertical="center" wrapText="1"/>
      <protection/>
    </xf>
    <xf numFmtId="0" fontId="22" fillId="0" borderId="0" xfId="71" applyFont="1" applyAlignment="1" applyProtection="1">
      <alignment wrapText="1"/>
      <protection/>
    </xf>
    <xf numFmtId="0" fontId="22" fillId="24" borderId="15" xfId="71" applyFont="1" applyFill="1" applyBorder="1" applyAlignment="1" applyProtection="1">
      <alignment wrapText="1"/>
      <protection/>
    </xf>
    <xf numFmtId="0" fontId="22" fillId="24" borderId="16" xfId="71" applyFont="1" applyFill="1" applyBorder="1" applyAlignment="1" applyProtection="1">
      <alignment wrapText="1"/>
      <protection/>
    </xf>
    <xf numFmtId="0" fontId="22" fillId="24" borderId="17" xfId="71" applyFont="1" applyFill="1" applyBorder="1" applyAlignment="1" applyProtection="1">
      <alignment wrapText="1"/>
      <protection/>
    </xf>
    <xf numFmtId="0" fontId="22" fillId="24" borderId="11" xfId="71" applyFont="1" applyFill="1" applyBorder="1" applyAlignment="1" applyProtection="1">
      <alignment wrapText="1"/>
      <protection/>
    </xf>
    <xf numFmtId="0" fontId="22" fillId="24" borderId="0" xfId="71" applyFont="1" applyFill="1" applyBorder="1" applyAlignment="1" applyProtection="1">
      <alignment wrapText="1"/>
      <protection/>
    </xf>
    <xf numFmtId="0" fontId="54" fillId="0" borderId="0" xfId="0" applyNumberFormat="1" applyFont="1" applyAlignment="1">
      <alignment vertical="top"/>
    </xf>
    <xf numFmtId="0" fontId="0" fillId="24" borderId="0" xfId="72" applyFont="1" applyFill="1" applyBorder="1" applyAlignment="1" applyProtection="1">
      <alignment wrapText="1"/>
      <protection/>
    </xf>
    <xf numFmtId="49" fontId="15" fillId="24" borderId="0" xfId="75" applyFont="1" applyFill="1" applyBorder="1" applyAlignment="1" applyProtection="1">
      <alignment horizontal="left" vertical="center" indent="2"/>
      <protection/>
    </xf>
    <xf numFmtId="0" fontId="22" fillId="25" borderId="8" xfId="71" applyFont="1" applyFill="1" applyBorder="1" applyAlignment="1" applyProtection="1">
      <alignment horizontal="center" vertical="center" wrapText="1"/>
      <protection locked="0"/>
    </xf>
    <xf numFmtId="0" fontId="22" fillId="24" borderId="19" xfId="71" applyFont="1" applyFill="1" applyBorder="1" applyAlignment="1" applyProtection="1">
      <alignment wrapText="1"/>
      <protection/>
    </xf>
    <xf numFmtId="0" fontId="22" fillId="24" borderId="20" xfId="71" applyFont="1" applyFill="1" applyBorder="1" applyAlignment="1" applyProtection="1">
      <alignment wrapText="1"/>
      <protection/>
    </xf>
    <xf numFmtId="0" fontId="22" fillId="24" borderId="18" xfId="71" applyFont="1" applyFill="1" applyBorder="1" applyAlignment="1" applyProtection="1">
      <alignment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55" fillId="0" borderId="0" xfId="0" applyFont="1" applyAlignment="1">
      <alignment horizontal="left" vertical="top" indent="2"/>
    </xf>
    <xf numFmtId="0" fontId="0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0" fontId="0" fillId="0" borderId="0" xfId="76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43" fillId="4" borderId="27" xfId="79" applyFont="1" applyFill="1" applyBorder="1" applyAlignment="1" applyProtection="1">
      <alignment horizontal="center" vertical="center" wrapText="1"/>
      <protection/>
    </xf>
    <xf numFmtId="188" fontId="0" fillId="21" borderId="26" xfId="78" applyNumberFormat="1" applyFont="1" applyFill="1" applyBorder="1" applyAlignment="1" applyProtection="1">
      <alignment horizontal="center" wrapText="1"/>
      <protection locked="0"/>
    </xf>
    <xf numFmtId="0" fontId="43" fillId="4" borderId="27" xfId="79" applyFont="1" applyFill="1" applyBorder="1" applyAlignment="1" applyProtection="1">
      <alignment horizontal="right" vertical="center" wrapText="1"/>
      <protection/>
    </xf>
    <xf numFmtId="49" fontId="0" fillId="21" borderId="8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8" xfId="75" applyFont="1" applyFill="1" applyBorder="1" applyAlignment="1" applyProtection="1">
      <alignment horizontal="left" vertical="center" wrapText="1"/>
      <protection locked="0"/>
    </xf>
    <xf numFmtId="49" fontId="49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8" xfId="52" applyNumberFormat="1" applyFont="1" applyFill="1" applyBorder="1" applyAlignment="1" applyProtection="1">
      <alignment horizontal="left" vertical="center" wrapText="1"/>
      <protection locked="0"/>
    </xf>
    <xf numFmtId="0" fontId="23" fillId="4" borderId="41" xfId="71" applyFont="1" applyFill="1" applyBorder="1" applyAlignment="1" applyProtection="1">
      <alignment horizontal="center" vertical="center" wrapText="1"/>
      <protection/>
    </xf>
    <xf numFmtId="0" fontId="15" fillId="4" borderId="47" xfId="71" applyFont="1" applyFill="1" applyBorder="1" applyAlignment="1" applyProtection="1">
      <alignment horizontal="center" vertical="center" wrapText="1"/>
      <protection/>
    </xf>
    <xf numFmtId="0" fontId="15" fillId="4" borderId="42" xfId="71" applyFont="1" applyFill="1" applyBorder="1" applyAlignment="1" applyProtection="1">
      <alignment horizontal="center" vertical="center" wrapText="1"/>
      <protection/>
    </xf>
    <xf numFmtId="0" fontId="23" fillId="4" borderId="47" xfId="71" applyFont="1" applyFill="1" applyBorder="1" applyAlignment="1" applyProtection="1">
      <alignment horizontal="center" vertical="center" wrapText="1"/>
      <protection/>
    </xf>
    <xf numFmtId="0" fontId="23" fillId="4" borderId="42" xfId="71" applyFont="1" applyFill="1" applyBorder="1" applyAlignment="1" applyProtection="1">
      <alignment horizontal="center" vertical="center" wrapText="1"/>
      <protection/>
    </xf>
    <xf numFmtId="49" fontId="0" fillId="24" borderId="0" xfId="75" applyFont="1" applyFill="1" applyBorder="1" applyAlignment="1" applyProtection="1">
      <alignment horizontal="right" vertical="center"/>
      <protection/>
    </xf>
    <xf numFmtId="49" fontId="15" fillId="0" borderId="0" xfId="75" applyFont="1" applyBorder="1" applyAlignment="1" applyProtection="1">
      <alignment horizontal="left" vertical="center" indent="2"/>
      <protection/>
    </xf>
    <xf numFmtId="0" fontId="22" fillId="24" borderId="32" xfId="81" applyFont="1" applyFill="1" applyBorder="1" applyAlignment="1" applyProtection="1">
      <alignment horizontal="center" vertical="center" wrapText="1"/>
      <protection/>
    </xf>
    <xf numFmtId="0" fontId="22" fillId="24" borderId="48" xfId="81" applyFont="1" applyFill="1" applyBorder="1" applyAlignment="1" applyProtection="1">
      <alignment horizontal="center" vertical="center" wrapText="1"/>
      <protection/>
    </xf>
    <xf numFmtId="49" fontId="0" fillId="24" borderId="49" xfId="0" applyFill="1" applyBorder="1" applyAlignment="1" applyProtection="1">
      <alignment vertical="top"/>
      <protection/>
    </xf>
    <xf numFmtId="49" fontId="0" fillId="24" borderId="50" xfId="0" applyFill="1" applyBorder="1" applyAlignment="1" applyProtection="1">
      <alignment vertical="top"/>
      <protection/>
    </xf>
    <xf numFmtId="0" fontId="22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29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3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51" xfId="81" applyFont="1" applyFill="1" applyBorder="1" applyAlignment="1" applyProtection="1">
      <alignment horizontal="center" vertical="center" wrapText="1"/>
      <protection/>
    </xf>
    <xf numFmtId="49" fontId="0" fillId="24" borderId="52" xfId="0" applyFill="1" applyBorder="1" applyAlignment="1" applyProtection="1">
      <alignment vertical="top"/>
      <protection/>
    </xf>
    <xf numFmtId="0" fontId="0" fillId="21" borderId="4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3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4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43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43" fillId="4" borderId="16" xfId="79" applyFont="1" applyFill="1" applyBorder="1" applyAlignment="1" applyProtection="1">
      <alignment horizontal="right" vertical="center" wrapText="1"/>
      <protection/>
    </xf>
    <xf numFmtId="0" fontId="22" fillId="24" borderId="49" xfId="81" applyFont="1" applyFill="1" applyBorder="1" applyAlignment="1" applyProtection="1">
      <alignment horizontal="center" vertical="center" wrapText="1"/>
      <protection/>
    </xf>
    <xf numFmtId="0" fontId="22" fillId="24" borderId="50" xfId="81" applyFont="1" applyFill="1" applyBorder="1" applyAlignment="1" applyProtection="1">
      <alignment horizontal="center" vertical="center" wrapText="1"/>
      <protection/>
    </xf>
    <xf numFmtId="0" fontId="43" fillId="7" borderId="41" xfId="79" applyFont="1" applyFill="1" applyBorder="1" applyAlignment="1" applyProtection="1">
      <alignment horizontal="center" vertical="center" wrapText="1"/>
      <protection/>
    </xf>
    <xf numFmtId="0" fontId="43" fillId="7" borderId="47" xfId="79" applyFont="1" applyFill="1" applyBorder="1" applyAlignment="1" applyProtection="1">
      <alignment horizontal="center" vertical="center" wrapText="1"/>
      <protection/>
    </xf>
    <xf numFmtId="0" fontId="43" fillId="7" borderId="42" xfId="79" applyFont="1" applyFill="1" applyBorder="1" applyAlignment="1" applyProtection="1">
      <alignment horizontal="center" vertical="center" wrapText="1"/>
      <protection/>
    </xf>
    <xf numFmtId="0" fontId="44" fillId="4" borderId="56" xfId="79" applyFont="1" applyFill="1" applyBorder="1" applyAlignment="1" applyProtection="1">
      <alignment horizontal="center" vertical="center" wrapText="1"/>
      <protection/>
    </xf>
    <xf numFmtId="0" fontId="44" fillId="4" borderId="34" xfId="79" applyFont="1" applyFill="1" applyBorder="1" applyAlignment="1" applyProtection="1">
      <alignment horizontal="center" vertical="center" wrapText="1"/>
      <protection/>
    </xf>
    <xf numFmtId="0" fontId="44" fillId="4" borderId="52" xfId="79" applyFont="1" applyFill="1" applyBorder="1" applyAlignment="1" applyProtection="1">
      <alignment horizontal="center" vertical="center" wrapText="1"/>
      <protection/>
    </xf>
    <xf numFmtId="0" fontId="22" fillId="21" borderId="45" xfId="79" applyFont="1" applyFill="1" applyBorder="1" applyAlignment="1" applyProtection="1">
      <alignment horizontal="center" vertical="center" wrapText="1"/>
      <protection locked="0"/>
    </xf>
    <xf numFmtId="0" fontId="22" fillId="21" borderId="57" xfId="79" applyFont="1" applyFill="1" applyBorder="1" applyAlignment="1" applyProtection="1">
      <alignment horizontal="center" vertical="center" wrapText="1"/>
      <protection locked="0"/>
    </xf>
    <xf numFmtId="0" fontId="22" fillId="24" borderId="58" xfId="79" applyFont="1" applyFill="1" applyBorder="1" applyAlignment="1" applyProtection="1">
      <alignment horizontal="center" vertical="center" wrapText="1"/>
      <protection/>
    </xf>
    <xf numFmtId="0" fontId="22" fillId="24" borderId="22" xfId="79" applyFont="1" applyFill="1" applyBorder="1" applyAlignment="1" applyProtection="1">
      <alignment horizontal="center" vertical="center" wrapText="1"/>
      <protection/>
    </xf>
    <xf numFmtId="0" fontId="22" fillId="21" borderId="22" xfId="79" applyFont="1" applyFill="1" applyBorder="1" applyAlignment="1" applyProtection="1">
      <alignment horizontal="center" vertical="center" wrapText="1"/>
      <protection locked="0"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0" borderId="51" xfId="79" applyFont="1" applyFill="1" applyBorder="1" applyAlignment="1" applyProtection="1">
      <alignment horizontal="center" vertical="top" wrapText="1"/>
      <protection/>
    </xf>
    <xf numFmtId="0" fontId="22" fillId="20" borderId="52" xfId="79" applyFont="1" applyFill="1" applyBorder="1" applyAlignment="1" applyProtection="1">
      <alignment horizontal="center" vertical="top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53" xfId="79" applyFont="1" applyFill="1" applyBorder="1" applyAlignment="1" applyProtection="1">
      <alignment horizontal="center" vertical="center" wrapText="1"/>
      <protection/>
    </xf>
    <xf numFmtId="0" fontId="23" fillId="24" borderId="54" xfId="79" applyFont="1" applyFill="1" applyBorder="1" applyAlignment="1" applyProtection="1">
      <alignment horizontal="center" vertical="center" wrapText="1"/>
      <protection/>
    </xf>
    <xf numFmtId="0" fontId="22" fillId="24" borderId="52" xfId="81" applyFont="1" applyFill="1" applyBorder="1" applyAlignment="1" applyProtection="1">
      <alignment horizontal="center" vertical="center" wrapText="1"/>
      <protection/>
    </xf>
    <xf numFmtId="0" fontId="22" fillId="24" borderId="59" xfId="79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49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23" fillId="8" borderId="21" xfId="78" applyFont="1" applyFill="1" applyBorder="1" applyAlignment="1" applyProtection="1">
      <alignment horizontal="center" vertical="center" wrapText="1"/>
      <protection/>
    </xf>
    <xf numFmtId="0" fontId="23" fillId="8" borderId="8" xfId="78" applyFont="1" applyFill="1" applyBorder="1" applyAlignment="1" applyProtection="1">
      <alignment horizontal="center" vertical="center" wrapText="1"/>
      <protection/>
    </xf>
    <xf numFmtId="0" fontId="23" fillId="8" borderId="26" xfId="78" applyFont="1" applyFill="1" applyBorder="1" applyAlignment="1" applyProtection="1">
      <alignment horizontal="center" vertical="center" wrapText="1"/>
      <protection/>
    </xf>
    <xf numFmtId="49" fontId="0" fillId="4" borderId="21" xfId="78" applyNumberFormat="1" applyFont="1" applyFill="1" applyBorder="1" applyAlignment="1" applyProtection="1">
      <alignment horizontal="center" vertical="center" wrapText="1"/>
      <protection/>
    </xf>
    <xf numFmtId="49" fontId="0" fillId="4" borderId="21" xfId="73" applyNumberFormat="1" applyFont="1" applyFill="1" applyBorder="1" applyAlignment="1" applyProtection="1">
      <alignment horizontal="center" vertical="center" wrapText="1"/>
      <protection/>
    </xf>
    <xf numFmtId="49" fontId="0" fillId="4" borderId="58" xfId="73" applyNumberFormat="1" applyFont="1" applyFill="1" applyBorder="1" applyAlignment="1" applyProtection="1">
      <alignment horizontal="center" vertical="center" wrapText="1"/>
      <protection/>
    </xf>
    <xf numFmtId="0" fontId="23" fillId="8" borderId="21" xfId="78" applyNumberFormat="1" applyFont="1" applyFill="1" applyBorder="1" applyAlignment="1" applyProtection="1">
      <alignment horizontal="center" vertical="center" wrapText="1"/>
      <protection/>
    </xf>
    <xf numFmtId="0" fontId="23" fillId="8" borderId="8" xfId="78" applyNumberFormat="1" applyFont="1" applyFill="1" applyBorder="1" applyAlignment="1" applyProtection="1">
      <alignment horizontal="center" vertical="center" wrapText="1"/>
      <protection/>
    </xf>
    <xf numFmtId="0" fontId="23" fillId="8" borderId="26" xfId="78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Border="1" applyAlignment="1" applyProtection="1">
      <alignment horizontal="left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23" fillId="8" borderId="60" xfId="78" applyFont="1" applyFill="1" applyBorder="1" applyAlignment="1" applyProtection="1">
      <alignment horizontal="center" vertical="center" wrapText="1"/>
      <protection/>
    </xf>
    <xf numFmtId="0" fontId="23" fillId="8" borderId="61" xfId="78" applyFont="1" applyFill="1" applyBorder="1" applyAlignment="1" applyProtection="1">
      <alignment horizontal="center" vertical="center" wrapText="1"/>
      <protection/>
    </xf>
    <xf numFmtId="0" fontId="23" fillId="8" borderId="62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7" xfId="80" applyFont="1" applyFill="1" applyBorder="1" applyAlignment="1" applyProtection="1">
      <alignment horizontal="center" vertical="center" wrapText="1"/>
      <protection/>
    </xf>
    <xf numFmtId="0" fontId="47" fillId="4" borderId="19" xfId="80" applyFont="1" applyFill="1" applyBorder="1" applyAlignment="1" applyProtection="1">
      <alignment horizontal="center" vertical="center" wrapText="1"/>
      <protection/>
    </xf>
    <xf numFmtId="0" fontId="47" fillId="4" borderId="20" xfId="80" applyFont="1" applyFill="1" applyBorder="1" applyAlignment="1" applyProtection="1">
      <alignment horizontal="center" vertical="center" wrapText="1"/>
      <protection/>
    </xf>
    <xf numFmtId="0" fontId="47" fillId="4" borderId="18" xfId="80" applyFont="1" applyFill="1" applyBorder="1" applyAlignment="1" applyProtection="1">
      <alignment horizontal="center" vertical="center" wrapText="1"/>
      <protection/>
    </xf>
    <xf numFmtId="0" fontId="49" fillId="26" borderId="45" xfId="51" applyFont="1" applyFill="1" applyBorder="1" applyAlignment="1" applyProtection="1">
      <alignment horizontal="center" vertical="center" wrapText="1"/>
      <protection/>
    </xf>
    <xf numFmtId="0" fontId="49" fillId="26" borderId="29" xfId="51" applyFont="1" applyFill="1" applyBorder="1" applyAlignment="1" applyProtection="1">
      <alignment horizontal="center" vertical="center" wrapText="1"/>
      <protection/>
    </xf>
    <xf numFmtId="0" fontId="0" fillId="21" borderId="63" xfId="80" applyFont="1" applyFill="1" applyBorder="1" applyAlignment="1" applyProtection="1">
      <alignment horizontal="left" vertical="center" wrapText="1"/>
      <protection locked="0"/>
    </xf>
    <xf numFmtId="0" fontId="0" fillId="21" borderId="64" xfId="80" applyFont="1" applyFill="1" applyBorder="1" applyAlignment="1" applyProtection="1">
      <alignment horizontal="left" vertical="center" wrapText="1"/>
      <protection locked="0"/>
    </xf>
    <xf numFmtId="0" fontId="0" fillId="21" borderId="65" xfId="80" applyFont="1" applyFill="1" applyBorder="1" applyAlignment="1" applyProtection="1">
      <alignment horizontal="left" vertical="center" wrapText="1"/>
      <protection locked="0"/>
    </xf>
    <xf numFmtId="0" fontId="0" fillId="21" borderId="66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67" xfId="80" applyFont="1" applyFill="1" applyBorder="1" applyAlignment="1" applyProtection="1">
      <alignment horizontal="left" vertical="center" wrapText="1"/>
      <protection locked="0"/>
    </xf>
    <xf numFmtId="0" fontId="0" fillId="21" borderId="63" xfId="80" applyFont="1" applyFill="1" applyBorder="1" applyAlignment="1" applyProtection="1">
      <alignment horizontal="left" vertical="center" wrapText="1"/>
      <protection locked="0"/>
    </xf>
    <xf numFmtId="0" fontId="0" fillId="21" borderId="64" xfId="80" applyFont="1" applyFill="1" applyBorder="1" applyAlignment="1" applyProtection="1">
      <alignment horizontal="left" vertical="center" wrapText="1"/>
      <protection locked="0"/>
    </xf>
    <xf numFmtId="0" fontId="0" fillId="21" borderId="65" xfId="80" applyFont="1" applyFill="1" applyBorder="1" applyAlignment="1" applyProtection="1">
      <alignment horizontal="left" vertical="center" wrapText="1"/>
      <protection locked="0"/>
    </xf>
    <xf numFmtId="0" fontId="0" fillId="21" borderId="66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67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INV.48.VO(v5.4)" xfId="71"/>
    <cellStyle name="Обычный_BALANCE.VODOSN.2008YEAR_JKK.33.VS.1.77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94</xdr:row>
      <xdr:rowOff>85725</xdr:rowOff>
    </xdr:from>
    <xdr:to>
      <xdr:col>13</xdr:col>
      <xdr:colOff>19050</xdr:colOff>
      <xdr:row>96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4801850"/>
          <a:ext cx="2228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87</xdr:row>
      <xdr:rowOff>76200</xdr:rowOff>
    </xdr:from>
    <xdr:to>
      <xdr:col>13</xdr:col>
      <xdr:colOff>19050</xdr:colOff>
      <xdr:row>88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3582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383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5339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C1:Q98"/>
  <sheetViews>
    <sheetView zoomScalePageLayoutView="0" workbookViewId="0" topLeftCell="C26">
      <selection activeCell="I96" sqref="I96"/>
    </sheetView>
  </sheetViews>
  <sheetFormatPr defaultColWidth="9.140625" defaultRowHeight="11.25"/>
  <cols>
    <col min="1" max="2" width="0" style="81" hidden="1" customWidth="1"/>
    <col min="3" max="3" width="2.7109375" style="81" customWidth="1"/>
    <col min="4" max="4" width="14.7109375" style="81" customWidth="1"/>
    <col min="5" max="13" width="10.7109375" style="81" customWidth="1"/>
    <col min="14" max="14" width="15.28125" style="81" customWidth="1"/>
    <col min="15" max="15" width="2.7109375" style="81" customWidth="1"/>
    <col min="16" max="16384" width="9.140625" style="81" customWidth="1"/>
  </cols>
  <sheetData>
    <row r="1" spans="3:15" ht="11.25" customHeight="1" hidden="1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3:15" ht="11.25" customHeight="1"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3:15" ht="15" customHeight="1">
      <c r="C3" s="194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222" t="str">
        <f>"Версия "&amp;GetVersion()</f>
        <v>Версия 5.4</v>
      </c>
      <c r="O3" s="194"/>
    </row>
    <row r="4" spans="3:15" ht="37.5" customHeight="1">
      <c r="C4" s="194"/>
      <c r="D4" s="197"/>
      <c r="E4" s="229" t="s">
        <v>466</v>
      </c>
      <c r="F4" s="230"/>
      <c r="G4" s="230"/>
      <c r="H4" s="230"/>
      <c r="I4" s="230"/>
      <c r="J4" s="230"/>
      <c r="K4" s="230"/>
      <c r="L4" s="230"/>
      <c r="M4" s="231"/>
      <c r="N4" s="198"/>
      <c r="O4" s="194"/>
    </row>
    <row r="5" spans="3:15" ht="12" customHeight="1">
      <c r="C5" s="194"/>
      <c r="D5" s="197"/>
      <c r="E5" s="199"/>
      <c r="F5" s="199"/>
      <c r="G5" s="199"/>
      <c r="H5" s="199"/>
      <c r="I5" s="199"/>
      <c r="J5" s="199"/>
      <c r="K5" s="199"/>
      <c r="L5" s="199"/>
      <c r="M5" s="199"/>
      <c r="N5" s="198"/>
      <c r="O5" s="194"/>
    </row>
    <row r="6" spans="3:15" ht="12" customHeight="1">
      <c r="C6" s="194"/>
      <c r="D6" s="197"/>
      <c r="E6" s="199"/>
      <c r="F6" s="199"/>
      <c r="G6" s="199"/>
      <c r="H6" s="199"/>
      <c r="I6" s="199"/>
      <c r="J6" s="199"/>
      <c r="K6" s="199"/>
      <c r="L6" s="199"/>
      <c r="M6" s="199"/>
      <c r="N6" s="198"/>
      <c r="O6" s="194"/>
    </row>
    <row r="7" spans="3:15" ht="12" customHeight="1">
      <c r="C7" s="194"/>
      <c r="D7" s="197"/>
      <c r="E7" s="199"/>
      <c r="F7" s="199"/>
      <c r="G7" s="199"/>
      <c r="H7" s="199"/>
      <c r="I7" s="199"/>
      <c r="J7" s="199"/>
      <c r="K7" s="199"/>
      <c r="L7" s="199"/>
      <c r="M7" s="199"/>
      <c r="N7" s="198"/>
      <c r="O7" s="194"/>
    </row>
    <row r="8" spans="3:15" ht="12" customHeight="1">
      <c r="C8" s="194"/>
      <c r="D8" s="197"/>
      <c r="E8" s="199"/>
      <c r="F8" s="199"/>
      <c r="G8" s="199"/>
      <c r="H8" s="199"/>
      <c r="I8" s="199"/>
      <c r="J8" s="199"/>
      <c r="K8" s="199"/>
      <c r="L8" s="199"/>
      <c r="M8" s="199"/>
      <c r="N8" s="198"/>
      <c r="O8" s="194"/>
    </row>
    <row r="9" spans="3:15" ht="12" customHeight="1">
      <c r="C9" s="194"/>
      <c r="D9" s="197"/>
      <c r="E9" s="199"/>
      <c r="F9" s="199"/>
      <c r="G9" s="199"/>
      <c r="H9" s="199"/>
      <c r="I9" s="199"/>
      <c r="J9" s="199"/>
      <c r="K9" s="199"/>
      <c r="L9" s="199"/>
      <c r="M9" s="199"/>
      <c r="N9" s="198"/>
      <c r="O9" s="194"/>
    </row>
    <row r="10" spans="3:15" ht="12" customHeight="1">
      <c r="C10" s="194"/>
      <c r="D10" s="197"/>
      <c r="E10" s="199"/>
      <c r="F10" s="199"/>
      <c r="G10" s="199"/>
      <c r="H10" s="199"/>
      <c r="I10" s="199"/>
      <c r="J10" s="199"/>
      <c r="K10" s="199"/>
      <c r="L10" s="199"/>
      <c r="M10" s="199"/>
      <c r="N10" s="198"/>
      <c r="O10" s="194"/>
    </row>
    <row r="11" spans="3:15" ht="12" customHeight="1">
      <c r="C11" s="194"/>
      <c r="D11" s="197"/>
      <c r="E11" s="199"/>
      <c r="F11" s="199"/>
      <c r="G11" s="199"/>
      <c r="H11" s="199"/>
      <c r="I11" s="199"/>
      <c r="J11" s="199"/>
      <c r="K11" s="199"/>
      <c r="L11" s="199"/>
      <c r="M11" s="199"/>
      <c r="N11" s="198"/>
      <c r="O11" s="194"/>
    </row>
    <row r="12" spans="3:15" ht="12" customHeight="1">
      <c r="C12" s="194"/>
      <c r="D12" s="197"/>
      <c r="E12" s="199"/>
      <c r="F12" s="199"/>
      <c r="G12" s="199"/>
      <c r="H12" s="199"/>
      <c r="I12" s="199"/>
      <c r="J12" s="199"/>
      <c r="K12" s="199"/>
      <c r="L12" s="199"/>
      <c r="M12" s="199"/>
      <c r="N12" s="198"/>
      <c r="O12" s="194"/>
    </row>
    <row r="13" spans="3:15" ht="12" customHeight="1">
      <c r="C13" s="194"/>
      <c r="D13" s="197"/>
      <c r="E13" s="199"/>
      <c r="F13" s="199"/>
      <c r="G13" s="199"/>
      <c r="H13" s="199"/>
      <c r="I13" s="199"/>
      <c r="J13" s="199"/>
      <c r="K13" s="199"/>
      <c r="L13" s="199"/>
      <c r="M13" s="199"/>
      <c r="N13" s="198"/>
      <c r="O13" s="194"/>
    </row>
    <row r="14" spans="3:15" ht="12" customHeight="1">
      <c r="C14" s="194"/>
      <c r="D14" s="197"/>
      <c r="E14" s="199"/>
      <c r="F14" s="199"/>
      <c r="G14" s="199"/>
      <c r="H14" s="199"/>
      <c r="I14" s="199"/>
      <c r="J14" s="199"/>
      <c r="K14" s="199"/>
      <c r="L14" s="199"/>
      <c r="M14" s="199"/>
      <c r="N14" s="198"/>
      <c r="O14" s="194"/>
    </row>
    <row r="15" spans="3:15" ht="12" customHeight="1">
      <c r="C15" s="194"/>
      <c r="D15" s="197"/>
      <c r="E15" s="199"/>
      <c r="F15" s="199"/>
      <c r="G15" s="199"/>
      <c r="H15" s="199"/>
      <c r="I15" s="199"/>
      <c r="J15" s="199"/>
      <c r="K15" s="199"/>
      <c r="L15" s="199"/>
      <c r="M15" s="199"/>
      <c r="N15" s="198"/>
      <c r="O15" s="194"/>
    </row>
    <row r="16" spans="3:15" ht="12" customHeight="1">
      <c r="C16" s="194"/>
      <c r="D16" s="197"/>
      <c r="E16" s="199"/>
      <c r="F16" s="199"/>
      <c r="G16" s="199"/>
      <c r="H16" s="199"/>
      <c r="I16" s="199"/>
      <c r="J16" s="199"/>
      <c r="K16" s="199"/>
      <c r="L16" s="199"/>
      <c r="M16" s="199"/>
      <c r="N16" s="198"/>
      <c r="O16" s="194"/>
    </row>
    <row r="17" spans="3:15" ht="12" customHeight="1">
      <c r="C17" s="194"/>
      <c r="D17" s="197"/>
      <c r="E17" s="199"/>
      <c r="F17" s="199"/>
      <c r="G17" s="199"/>
      <c r="H17" s="199"/>
      <c r="I17" s="199"/>
      <c r="J17" s="199"/>
      <c r="K17" s="199"/>
      <c r="L17" s="199"/>
      <c r="M17" s="199"/>
      <c r="N17" s="198"/>
      <c r="O17" s="194"/>
    </row>
    <row r="18" spans="3:15" ht="12" customHeight="1">
      <c r="C18" s="194"/>
      <c r="D18" s="197"/>
      <c r="E18" s="199"/>
      <c r="F18" s="199"/>
      <c r="G18" s="199"/>
      <c r="H18" s="199"/>
      <c r="I18" s="199"/>
      <c r="J18" s="199"/>
      <c r="K18" s="199"/>
      <c r="L18" s="199"/>
      <c r="M18" s="199"/>
      <c r="N18" s="198"/>
      <c r="O18" s="194"/>
    </row>
    <row r="19" spans="3:15" ht="12" customHeight="1">
      <c r="C19" s="194"/>
      <c r="D19" s="197"/>
      <c r="E19" s="199"/>
      <c r="F19" s="199"/>
      <c r="G19" s="199"/>
      <c r="H19" s="199"/>
      <c r="I19" s="199"/>
      <c r="J19" s="199"/>
      <c r="K19" s="199"/>
      <c r="L19" s="199"/>
      <c r="M19" s="199"/>
      <c r="N19" s="198"/>
      <c r="O19" s="194"/>
    </row>
    <row r="20" spans="3:15" ht="12" customHeight="1">
      <c r="C20" s="194"/>
      <c r="D20" s="197"/>
      <c r="E20" s="199"/>
      <c r="F20" s="199"/>
      <c r="G20" s="199"/>
      <c r="H20" s="199"/>
      <c r="I20" s="199"/>
      <c r="J20" s="199"/>
      <c r="K20" s="199"/>
      <c r="L20" s="199"/>
      <c r="M20" s="199"/>
      <c r="N20" s="198"/>
      <c r="O20" s="194"/>
    </row>
    <row r="21" spans="3:17" ht="12" customHeight="1">
      <c r="C21" s="194"/>
      <c r="D21" s="197"/>
      <c r="E21" s="199"/>
      <c r="F21" s="199"/>
      <c r="G21" s="199"/>
      <c r="H21" s="199"/>
      <c r="I21" s="199"/>
      <c r="J21" s="199"/>
      <c r="K21" s="199"/>
      <c r="L21" s="199"/>
      <c r="M21" s="199"/>
      <c r="N21" s="198"/>
      <c r="O21" s="194"/>
      <c r="Q21" s="200"/>
    </row>
    <row r="22" spans="3:17" ht="12" customHeight="1">
      <c r="C22" s="194"/>
      <c r="D22" s="197"/>
      <c r="E22" s="199"/>
      <c r="F22" s="199"/>
      <c r="G22" s="199"/>
      <c r="H22" s="199"/>
      <c r="I22" s="199"/>
      <c r="J22" s="199"/>
      <c r="K22" s="199"/>
      <c r="L22" s="199"/>
      <c r="M22" s="199"/>
      <c r="N22" s="198"/>
      <c r="O22" s="194"/>
      <c r="Q22" s="200"/>
    </row>
    <row r="23" spans="3:15" ht="12" customHeight="1">
      <c r="C23" s="194"/>
      <c r="D23" s="197"/>
      <c r="E23" s="199"/>
      <c r="F23" s="199"/>
      <c r="G23" s="199"/>
      <c r="H23" s="199"/>
      <c r="I23" s="199"/>
      <c r="J23" s="199"/>
      <c r="K23" s="199"/>
      <c r="L23" s="199"/>
      <c r="M23" s="199"/>
      <c r="N23" s="198"/>
      <c r="O23" s="194"/>
    </row>
    <row r="24" spans="3:15" ht="12" customHeight="1">
      <c r="C24" s="194"/>
      <c r="D24" s="197"/>
      <c r="E24" s="199"/>
      <c r="F24" s="199"/>
      <c r="G24" s="199"/>
      <c r="H24" s="199"/>
      <c r="I24" s="199"/>
      <c r="J24" s="199"/>
      <c r="K24" s="199"/>
      <c r="L24" s="199"/>
      <c r="M24" s="199"/>
      <c r="N24" s="198"/>
      <c r="O24" s="194"/>
    </row>
    <row r="25" spans="3:15" ht="12" customHeight="1">
      <c r="C25" s="194"/>
      <c r="D25" s="197"/>
      <c r="E25" s="199"/>
      <c r="F25" s="199"/>
      <c r="G25" s="199"/>
      <c r="H25" s="199"/>
      <c r="I25" s="199"/>
      <c r="J25" s="199"/>
      <c r="K25" s="199"/>
      <c r="L25" s="199"/>
      <c r="M25" s="199"/>
      <c r="N25" s="198"/>
      <c r="O25" s="194"/>
    </row>
    <row r="26" spans="3:15" ht="12" customHeight="1">
      <c r="C26" s="194"/>
      <c r="D26" s="197"/>
      <c r="E26" s="199"/>
      <c r="F26" s="199"/>
      <c r="G26" s="199"/>
      <c r="H26" s="199"/>
      <c r="I26" s="199"/>
      <c r="J26" s="199"/>
      <c r="K26" s="199"/>
      <c r="L26" s="199"/>
      <c r="M26" s="199"/>
      <c r="N26" s="198"/>
      <c r="O26" s="194"/>
    </row>
    <row r="27" spans="3:15" ht="12" customHeight="1">
      <c r="C27" s="194"/>
      <c r="D27" s="197"/>
      <c r="E27" s="199"/>
      <c r="F27" s="199"/>
      <c r="G27" s="199"/>
      <c r="H27" s="199"/>
      <c r="I27" s="199"/>
      <c r="J27" s="199"/>
      <c r="K27" s="199"/>
      <c r="L27" s="199"/>
      <c r="M27" s="199"/>
      <c r="N27" s="198"/>
      <c r="O27" s="194"/>
    </row>
    <row r="28" spans="3:15" ht="12" customHeight="1">
      <c r="C28" s="194"/>
      <c r="D28" s="197"/>
      <c r="E28" s="199"/>
      <c r="F28" s="199"/>
      <c r="G28" s="199"/>
      <c r="H28" s="199"/>
      <c r="I28" s="199"/>
      <c r="J28" s="199"/>
      <c r="K28" s="199"/>
      <c r="L28" s="199"/>
      <c r="M28" s="199"/>
      <c r="N28" s="198"/>
      <c r="O28" s="194"/>
    </row>
    <row r="29" spans="3:15" ht="12" customHeight="1">
      <c r="C29" s="194"/>
      <c r="D29" s="197"/>
      <c r="E29" s="199"/>
      <c r="F29" s="199"/>
      <c r="G29" s="199"/>
      <c r="H29" s="199"/>
      <c r="I29" s="199"/>
      <c r="J29" s="199"/>
      <c r="K29" s="199"/>
      <c r="L29" s="199"/>
      <c r="M29" s="199"/>
      <c r="N29" s="198"/>
      <c r="O29" s="194"/>
    </row>
    <row r="30" spans="3:15" ht="12" customHeight="1">
      <c r="C30" s="194"/>
      <c r="D30" s="197"/>
      <c r="E30" s="199"/>
      <c r="F30" s="199"/>
      <c r="G30" s="199"/>
      <c r="H30" s="199"/>
      <c r="I30" s="199"/>
      <c r="J30" s="199"/>
      <c r="K30" s="199"/>
      <c r="L30" s="199"/>
      <c r="M30" s="199"/>
      <c r="N30" s="198"/>
      <c r="O30" s="194"/>
    </row>
    <row r="31" spans="3:15" ht="12" customHeight="1">
      <c r="C31" s="194"/>
      <c r="D31" s="197"/>
      <c r="E31" s="199"/>
      <c r="F31" s="199"/>
      <c r="G31" s="199"/>
      <c r="H31" s="199"/>
      <c r="I31" s="199"/>
      <c r="J31" s="199"/>
      <c r="K31" s="199"/>
      <c r="L31" s="199"/>
      <c r="M31" s="199"/>
      <c r="N31" s="198"/>
      <c r="O31" s="194"/>
    </row>
    <row r="32" spans="3:15" ht="12" customHeight="1">
      <c r="C32" s="194"/>
      <c r="D32" s="197"/>
      <c r="E32" s="199"/>
      <c r="F32" s="199"/>
      <c r="G32" s="199"/>
      <c r="H32" s="199"/>
      <c r="I32" s="199"/>
      <c r="J32" s="199"/>
      <c r="K32" s="199"/>
      <c r="L32" s="199"/>
      <c r="M32" s="199"/>
      <c r="N32" s="198"/>
      <c r="O32" s="194"/>
    </row>
    <row r="33" spans="3:15" ht="12" customHeight="1">
      <c r="C33" s="194"/>
      <c r="D33" s="197"/>
      <c r="E33" s="199"/>
      <c r="F33" s="199"/>
      <c r="G33" s="199"/>
      <c r="H33" s="199"/>
      <c r="I33" s="199"/>
      <c r="J33" s="199"/>
      <c r="K33" s="199"/>
      <c r="L33" s="199"/>
      <c r="M33" s="199"/>
      <c r="N33" s="198"/>
      <c r="O33" s="194"/>
    </row>
    <row r="34" spans="3:15" ht="12" customHeight="1">
      <c r="C34" s="194"/>
      <c r="D34" s="197"/>
      <c r="E34" s="199"/>
      <c r="F34" s="199"/>
      <c r="G34" s="199"/>
      <c r="H34" s="199"/>
      <c r="I34" s="199"/>
      <c r="J34" s="199"/>
      <c r="K34" s="199"/>
      <c r="L34" s="199"/>
      <c r="M34" s="199"/>
      <c r="N34" s="198"/>
      <c r="O34" s="194"/>
    </row>
    <row r="35" spans="3:15" ht="12" customHeight="1">
      <c r="C35" s="194"/>
      <c r="D35" s="197"/>
      <c r="E35" s="199"/>
      <c r="F35" s="199"/>
      <c r="G35" s="199"/>
      <c r="H35" s="199"/>
      <c r="I35" s="199"/>
      <c r="J35" s="199"/>
      <c r="K35" s="199"/>
      <c r="L35" s="199"/>
      <c r="M35" s="199"/>
      <c r="N35" s="198"/>
      <c r="O35" s="194"/>
    </row>
    <row r="36" spans="3:15" ht="12" customHeight="1">
      <c r="C36" s="194"/>
      <c r="D36" s="197"/>
      <c r="E36" s="199"/>
      <c r="F36" s="199"/>
      <c r="G36" s="199"/>
      <c r="H36" s="199"/>
      <c r="I36" s="199"/>
      <c r="J36" s="199"/>
      <c r="K36" s="199"/>
      <c r="L36" s="199"/>
      <c r="M36" s="199"/>
      <c r="N36" s="198"/>
      <c r="O36" s="194"/>
    </row>
    <row r="37" spans="3:15" ht="12" customHeight="1">
      <c r="C37" s="194"/>
      <c r="D37" s="197"/>
      <c r="E37" s="199"/>
      <c r="F37" s="199"/>
      <c r="G37" s="199"/>
      <c r="H37" s="199"/>
      <c r="I37" s="199"/>
      <c r="J37" s="199"/>
      <c r="K37" s="199"/>
      <c r="L37" s="199"/>
      <c r="M37" s="199"/>
      <c r="N37" s="198"/>
      <c r="O37" s="194"/>
    </row>
    <row r="38" spans="3:15" ht="12" customHeight="1">
      <c r="C38" s="194"/>
      <c r="D38" s="197"/>
      <c r="E38" s="199"/>
      <c r="F38" s="199"/>
      <c r="G38" s="199"/>
      <c r="H38" s="199"/>
      <c r="I38" s="199"/>
      <c r="J38" s="199"/>
      <c r="K38" s="199"/>
      <c r="L38" s="199"/>
      <c r="M38" s="199"/>
      <c r="N38" s="198"/>
      <c r="O38" s="194"/>
    </row>
    <row r="39" spans="3:15" ht="12" customHeight="1">
      <c r="C39" s="194"/>
      <c r="D39" s="197"/>
      <c r="E39" s="199"/>
      <c r="F39" s="199"/>
      <c r="G39" s="199"/>
      <c r="H39" s="199"/>
      <c r="I39" s="199"/>
      <c r="J39" s="199"/>
      <c r="K39" s="199"/>
      <c r="L39" s="199"/>
      <c r="M39" s="199"/>
      <c r="N39" s="198"/>
      <c r="O39" s="194"/>
    </row>
    <row r="40" spans="3:15" ht="12" customHeight="1">
      <c r="C40" s="194"/>
      <c r="D40" s="197"/>
      <c r="E40" s="199"/>
      <c r="F40" s="199"/>
      <c r="G40" s="199"/>
      <c r="H40" s="199"/>
      <c r="I40" s="199"/>
      <c r="J40" s="199"/>
      <c r="K40" s="199"/>
      <c r="L40" s="199"/>
      <c r="M40" s="199"/>
      <c r="N40" s="198"/>
      <c r="O40" s="194"/>
    </row>
    <row r="41" spans="3:15" ht="12" customHeight="1">
      <c r="C41" s="194"/>
      <c r="D41" s="197"/>
      <c r="E41" s="199"/>
      <c r="F41" s="199"/>
      <c r="G41" s="199"/>
      <c r="H41" s="199"/>
      <c r="I41" s="199"/>
      <c r="J41" s="199"/>
      <c r="K41" s="199"/>
      <c r="L41" s="199"/>
      <c r="M41" s="199"/>
      <c r="N41" s="198"/>
      <c r="O41" s="194"/>
    </row>
    <row r="42" spans="3:15" ht="12" customHeight="1">
      <c r="C42" s="194"/>
      <c r="D42" s="197"/>
      <c r="E42" s="199"/>
      <c r="F42" s="199"/>
      <c r="G42" s="199"/>
      <c r="H42" s="199"/>
      <c r="I42" s="199"/>
      <c r="J42" s="199"/>
      <c r="K42" s="199"/>
      <c r="L42" s="199"/>
      <c r="M42" s="199"/>
      <c r="N42" s="198"/>
      <c r="O42" s="194"/>
    </row>
    <row r="43" spans="3:15" ht="12" customHeight="1">
      <c r="C43" s="194"/>
      <c r="D43" s="197"/>
      <c r="E43" s="199"/>
      <c r="F43" s="199"/>
      <c r="G43" s="199"/>
      <c r="H43" s="199"/>
      <c r="I43" s="199"/>
      <c r="J43" s="199"/>
      <c r="K43" s="199"/>
      <c r="L43" s="199"/>
      <c r="M43" s="199"/>
      <c r="N43" s="198"/>
      <c r="O43" s="194"/>
    </row>
    <row r="44" spans="3:15" ht="12" customHeight="1">
      <c r="C44" s="194"/>
      <c r="D44" s="197"/>
      <c r="E44" s="199"/>
      <c r="F44" s="199"/>
      <c r="G44" s="199"/>
      <c r="H44" s="199"/>
      <c r="I44" s="199"/>
      <c r="J44" s="199"/>
      <c r="K44" s="199"/>
      <c r="L44" s="199"/>
      <c r="M44" s="199"/>
      <c r="N44" s="198"/>
      <c r="O44" s="194"/>
    </row>
    <row r="45" spans="3:15" ht="12" customHeight="1">
      <c r="C45" s="194"/>
      <c r="D45" s="197"/>
      <c r="E45" s="199"/>
      <c r="F45" s="199"/>
      <c r="G45" s="199"/>
      <c r="H45" s="199"/>
      <c r="I45" s="199"/>
      <c r="J45" s="199"/>
      <c r="K45" s="199"/>
      <c r="L45" s="199"/>
      <c r="M45" s="199"/>
      <c r="N45" s="198"/>
      <c r="O45" s="194"/>
    </row>
    <row r="46" spans="3:15" ht="12" customHeight="1">
      <c r="C46" s="194"/>
      <c r="D46" s="197"/>
      <c r="E46" s="199"/>
      <c r="F46" s="199"/>
      <c r="G46" s="199"/>
      <c r="H46" s="199"/>
      <c r="I46" s="199"/>
      <c r="J46" s="199"/>
      <c r="K46" s="199"/>
      <c r="L46" s="199"/>
      <c r="M46" s="199"/>
      <c r="N46" s="198"/>
      <c r="O46" s="194"/>
    </row>
    <row r="47" spans="3:15" ht="12" customHeight="1">
      <c r="C47" s="194"/>
      <c r="D47" s="197"/>
      <c r="E47" s="199"/>
      <c r="F47" s="199"/>
      <c r="G47" s="199"/>
      <c r="H47" s="199"/>
      <c r="I47" s="199"/>
      <c r="J47" s="199"/>
      <c r="K47" s="199"/>
      <c r="L47" s="199"/>
      <c r="M47" s="199"/>
      <c r="N47" s="198"/>
      <c r="O47" s="194"/>
    </row>
    <row r="48" spans="3:15" ht="12" customHeight="1">
      <c r="C48" s="194"/>
      <c r="D48" s="197"/>
      <c r="E48" s="199"/>
      <c r="F48" s="199"/>
      <c r="G48" s="199"/>
      <c r="H48" s="199"/>
      <c r="I48" s="199"/>
      <c r="J48" s="199"/>
      <c r="K48" s="199"/>
      <c r="L48" s="199"/>
      <c r="M48" s="199"/>
      <c r="N48" s="198"/>
      <c r="O48" s="194"/>
    </row>
    <row r="49" spans="3:15" ht="12" customHeight="1">
      <c r="C49" s="194"/>
      <c r="D49" s="197"/>
      <c r="E49" s="199"/>
      <c r="F49" s="199"/>
      <c r="G49" s="199"/>
      <c r="H49" s="199"/>
      <c r="I49" s="199"/>
      <c r="J49" s="199"/>
      <c r="K49" s="199"/>
      <c r="L49" s="199"/>
      <c r="M49" s="199"/>
      <c r="N49" s="198"/>
      <c r="O49" s="194"/>
    </row>
    <row r="50" spans="3:15" ht="12" customHeight="1">
      <c r="C50" s="194"/>
      <c r="D50" s="197"/>
      <c r="E50" s="199"/>
      <c r="F50" s="199"/>
      <c r="G50" s="199"/>
      <c r="H50" s="199"/>
      <c r="I50" s="199"/>
      <c r="J50" s="199"/>
      <c r="K50" s="199"/>
      <c r="L50" s="199"/>
      <c r="M50" s="199"/>
      <c r="N50" s="198"/>
      <c r="O50" s="194"/>
    </row>
    <row r="51" spans="3:15" ht="12" customHeight="1">
      <c r="C51" s="194"/>
      <c r="D51" s="197"/>
      <c r="E51" s="199"/>
      <c r="F51" s="199"/>
      <c r="G51" s="199"/>
      <c r="H51" s="199"/>
      <c r="I51" s="199"/>
      <c r="J51" s="199"/>
      <c r="K51" s="199"/>
      <c r="L51" s="199"/>
      <c r="M51" s="199"/>
      <c r="N51" s="198"/>
      <c r="O51" s="194"/>
    </row>
    <row r="52" spans="3:15" ht="12" customHeight="1">
      <c r="C52" s="194"/>
      <c r="D52" s="197"/>
      <c r="E52" s="199"/>
      <c r="F52" s="199"/>
      <c r="G52" s="199"/>
      <c r="H52" s="199"/>
      <c r="I52" s="199"/>
      <c r="J52" s="199"/>
      <c r="K52" s="199"/>
      <c r="L52" s="199"/>
      <c r="M52" s="199"/>
      <c r="N52" s="198"/>
      <c r="O52" s="194"/>
    </row>
    <row r="53" spans="3:15" ht="12" customHeight="1">
      <c r="C53" s="194"/>
      <c r="D53" s="197"/>
      <c r="E53" s="199"/>
      <c r="F53" s="199"/>
      <c r="G53" s="199"/>
      <c r="H53" s="199"/>
      <c r="I53" s="199"/>
      <c r="J53" s="199"/>
      <c r="K53" s="199"/>
      <c r="L53" s="199"/>
      <c r="M53" s="199"/>
      <c r="N53" s="198"/>
      <c r="O53" s="194"/>
    </row>
    <row r="54" spans="3:15" ht="12" customHeight="1">
      <c r="C54" s="194"/>
      <c r="D54" s="197"/>
      <c r="E54" s="199"/>
      <c r="F54" s="199"/>
      <c r="G54" s="199"/>
      <c r="H54" s="199"/>
      <c r="I54" s="199"/>
      <c r="J54" s="199"/>
      <c r="K54" s="199"/>
      <c r="L54" s="199"/>
      <c r="M54" s="199"/>
      <c r="N54" s="198"/>
      <c r="O54" s="194"/>
    </row>
    <row r="55" spans="3:15" ht="12" customHeight="1">
      <c r="C55" s="194"/>
      <c r="D55" s="197"/>
      <c r="E55" s="199"/>
      <c r="F55" s="199"/>
      <c r="G55" s="199"/>
      <c r="H55" s="199"/>
      <c r="I55" s="199"/>
      <c r="J55" s="199"/>
      <c r="K55" s="199"/>
      <c r="L55" s="199"/>
      <c r="M55" s="199"/>
      <c r="N55" s="198"/>
      <c r="O55" s="194"/>
    </row>
    <row r="56" spans="3:15" ht="12" customHeight="1">
      <c r="C56" s="194"/>
      <c r="D56" s="197"/>
      <c r="E56" s="199"/>
      <c r="F56" s="199"/>
      <c r="G56" s="199"/>
      <c r="H56" s="199"/>
      <c r="I56" s="199"/>
      <c r="J56" s="199"/>
      <c r="K56" s="199"/>
      <c r="L56" s="199"/>
      <c r="M56" s="199"/>
      <c r="N56" s="198"/>
      <c r="O56" s="194"/>
    </row>
    <row r="57" spans="3:15" ht="12" customHeight="1">
      <c r="C57" s="194"/>
      <c r="D57" s="197"/>
      <c r="E57" s="199"/>
      <c r="F57" s="199"/>
      <c r="G57" s="199"/>
      <c r="H57" s="199"/>
      <c r="I57" s="199"/>
      <c r="J57" s="199"/>
      <c r="K57" s="199"/>
      <c r="L57" s="199"/>
      <c r="M57" s="199"/>
      <c r="N57" s="198"/>
      <c r="O57" s="194"/>
    </row>
    <row r="58" spans="3:15" ht="12" customHeight="1">
      <c r="C58" s="194"/>
      <c r="D58" s="197"/>
      <c r="E58" s="199"/>
      <c r="F58" s="199"/>
      <c r="G58" s="199"/>
      <c r="H58" s="199"/>
      <c r="I58" s="199"/>
      <c r="J58" s="199"/>
      <c r="K58" s="199"/>
      <c r="L58" s="199"/>
      <c r="M58" s="199"/>
      <c r="N58" s="198"/>
      <c r="O58" s="194"/>
    </row>
    <row r="59" spans="3:15" ht="12" customHeight="1">
      <c r="C59" s="194"/>
      <c r="D59" s="197"/>
      <c r="E59" s="199"/>
      <c r="F59" s="199"/>
      <c r="G59" s="199"/>
      <c r="H59" s="199"/>
      <c r="I59" s="199"/>
      <c r="J59" s="199"/>
      <c r="K59" s="199"/>
      <c r="L59" s="199"/>
      <c r="M59" s="199"/>
      <c r="N59" s="198"/>
      <c r="O59" s="194"/>
    </row>
    <row r="60" spans="3:15" ht="12" customHeight="1">
      <c r="C60" s="194"/>
      <c r="D60" s="197"/>
      <c r="E60" s="199"/>
      <c r="F60" s="199"/>
      <c r="G60" s="199"/>
      <c r="H60" s="199"/>
      <c r="I60" s="199"/>
      <c r="J60" s="199"/>
      <c r="K60" s="199"/>
      <c r="L60" s="199"/>
      <c r="M60" s="199"/>
      <c r="N60" s="198"/>
      <c r="O60" s="194"/>
    </row>
    <row r="61" spans="3:15" ht="12" customHeight="1">
      <c r="C61" s="194"/>
      <c r="D61" s="197"/>
      <c r="E61" s="199"/>
      <c r="F61" s="199"/>
      <c r="G61" s="199"/>
      <c r="H61" s="199"/>
      <c r="I61" s="199"/>
      <c r="J61" s="199"/>
      <c r="K61" s="199"/>
      <c r="L61" s="199"/>
      <c r="M61" s="199"/>
      <c r="N61" s="198"/>
      <c r="O61" s="194"/>
    </row>
    <row r="62" spans="3:15" ht="12" customHeight="1">
      <c r="C62" s="194"/>
      <c r="D62" s="197"/>
      <c r="E62" s="199"/>
      <c r="F62" s="199"/>
      <c r="G62" s="199"/>
      <c r="H62" s="199"/>
      <c r="I62" s="199"/>
      <c r="J62" s="199"/>
      <c r="K62" s="199"/>
      <c r="L62" s="199"/>
      <c r="M62" s="199"/>
      <c r="N62" s="198"/>
      <c r="O62" s="194"/>
    </row>
    <row r="63" spans="3:15" ht="12" customHeight="1">
      <c r="C63" s="194"/>
      <c r="D63" s="197"/>
      <c r="E63" s="199"/>
      <c r="F63" s="199"/>
      <c r="G63" s="199"/>
      <c r="H63" s="199"/>
      <c r="I63" s="199"/>
      <c r="J63" s="199"/>
      <c r="K63" s="199"/>
      <c r="L63" s="199"/>
      <c r="M63" s="199"/>
      <c r="N63" s="198"/>
      <c r="O63" s="194"/>
    </row>
    <row r="64" spans="3:15" ht="12" customHeight="1">
      <c r="C64" s="194"/>
      <c r="D64" s="197"/>
      <c r="E64" s="199"/>
      <c r="F64" s="199"/>
      <c r="G64" s="199"/>
      <c r="H64" s="199"/>
      <c r="I64" s="199"/>
      <c r="J64" s="199"/>
      <c r="K64" s="199"/>
      <c r="L64" s="199"/>
      <c r="M64" s="199"/>
      <c r="N64" s="198"/>
      <c r="O64" s="194"/>
    </row>
    <row r="65" spans="3:15" ht="12" customHeight="1">
      <c r="C65" s="194"/>
      <c r="D65" s="197"/>
      <c r="E65" s="199"/>
      <c r="F65" s="199"/>
      <c r="G65" s="199"/>
      <c r="H65" s="199"/>
      <c r="I65" s="199"/>
      <c r="J65" s="199"/>
      <c r="K65" s="199"/>
      <c r="L65" s="199"/>
      <c r="M65" s="199"/>
      <c r="N65" s="198"/>
      <c r="O65" s="194"/>
    </row>
    <row r="66" spans="3:15" ht="12" customHeight="1">
      <c r="C66" s="194"/>
      <c r="D66" s="197"/>
      <c r="E66" s="199"/>
      <c r="F66" s="199"/>
      <c r="G66" s="199"/>
      <c r="H66" s="199"/>
      <c r="I66" s="199"/>
      <c r="J66" s="199"/>
      <c r="K66" s="199"/>
      <c r="L66" s="199"/>
      <c r="M66" s="199"/>
      <c r="N66" s="198"/>
      <c r="O66" s="194"/>
    </row>
    <row r="67" spans="3:15" ht="12" customHeight="1">
      <c r="C67" s="194"/>
      <c r="D67" s="197"/>
      <c r="E67" s="199"/>
      <c r="F67" s="199"/>
      <c r="G67" s="199"/>
      <c r="H67" s="199"/>
      <c r="I67" s="199"/>
      <c r="J67" s="199"/>
      <c r="K67" s="199"/>
      <c r="L67" s="199"/>
      <c r="M67" s="199"/>
      <c r="N67" s="198"/>
      <c r="O67" s="194"/>
    </row>
    <row r="68" spans="3:15" ht="12" customHeight="1">
      <c r="C68" s="194"/>
      <c r="D68" s="197"/>
      <c r="E68" s="199"/>
      <c r="F68" s="199"/>
      <c r="G68" s="199"/>
      <c r="H68" s="199"/>
      <c r="I68" s="199"/>
      <c r="J68" s="199"/>
      <c r="K68" s="199"/>
      <c r="L68" s="199"/>
      <c r="M68" s="199"/>
      <c r="N68" s="198"/>
      <c r="O68" s="194"/>
    </row>
    <row r="69" spans="3:15" ht="12" customHeight="1">
      <c r="C69" s="194"/>
      <c r="D69" s="197"/>
      <c r="E69" s="199"/>
      <c r="F69" s="199"/>
      <c r="G69" s="199"/>
      <c r="H69" s="199"/>
      <c r="I69" s="199"/>
      <c r="J69" s="199"/>
      <c r="K69" s="199"/>
      <c r="L69" s="199"/>
      <c r="M69" s="199"/>
      <c r="N69" s="198"/>
      <c r="O69" s="194"/>
    </row>
    <row r="70" spans="3:15" ht="12" customHeight="1">
      <c r="C70" s="194"/>
      <c r="D70" s="197"/>
      <c r="E70" s="199"/>
      <c r="F70" s="199"/>
      <c r="G70" s="199"/>
      <c r="H70" s="199"/>
      <c r="I70" s="199"/>
      <c r="J70" s="199"/>
      <c r="K70" s="199"/>
      <c r="L70" s="199"/>
      <c r="M70" s="199"/>
      <c r="N70" s="198"/>
      <c r="O70" s="194"/>
    </row>
    <row r="71" spans="3:15" ht="12" customHeight="1">
      <c r="C71" s="194"/>
      <c r="D71" s="197"/>
      <c r="E71" s="199"/>
      <c r="F71" s="199"/>
      <c r="G71" s="199"/>
      <c r="H71" s="199"/>
      <c r="I71" s="199"/>
      <c r="J71" s="199"/>
      <c r="K71" s="199"/>
      <c r="L71" s="199"/>
      <c r="M71" s="199"/>
      <c r="N71" s="198"/>
      <c r="O71" s="194"/>
    </row>
    <row r="72" spans="3:15" ht="12" customHeight="1">
      <c r="C72" s="194"/>
      <c r="D72" s="197"/>
      <c r="E72" s="199"/>
      <c r="F72" s="199"/>
      <c r="G72" s="199"/>
      <c r="H72" s="199"/>
      <c r="I72" s="199"/>
      <c r="J72" s="199"/>
      <c r="K72" s="199"/>
      <c r="L72" s="199"/>
      <c r="M72" s="199"/>
      <c r="N72" s="198"/>
      <c r="O72" s="194"/>
    </row>
    <row r="73" spans="3:15" ht="12" customHeight="1">
      <c r="C73" s="194"/>
      <c r="D73" s="197"/>
      <c r="E73" s="199"/>
      <c r="F73" s="199"/>
      <c r="G73" s="199"/>
      <c r="H73" s="199"/>
      <c r="I73" s="199"/>
      <c r="J73" s="199"/>
      <c r="K73" s="199"/>
      <c r="L73" s="199"/>
      <c r="M73" s="199"/>
      <c r="N73" s="198"/>
      <c r="O73" s="194"/>
    </row>
    <row r="74" spans="3:15" ht="12" customHeight="1">
      <c r="C74" s="194"/>
      <c r="D74" s="197"/>
      <c r="E74" s="199"/>
      <c r="F74" s="199"/>
      <c r="G74" s="199"/>
      <c r="H74" s="199"/>
      <c r="I74" s="199"/>
      <c r="J74" s="199"/>
      <c r="K74" s="199"/>
      <c r="L74" s="199"/>
      <c r="M74" s="199"/>
      <c r="N74" s="198"/>
      <c r="O74" s="194"/>
    </row>
    <row r="75" spans="3:15" ht="12" customHeight="1">
      <c r="C75" s="194"/>
      <c r="D75" s="197"/>
      <c r="E75" s="199"/>
      <c r="F75" s="199"/>
      <c r="G75" s="199"/>
      <c r="H75" s="199"/>
      <c r="I75" s="199"/>
      <c r="J75" s="199"/>
      <c r="K75" s="199"/>
      <c r="L75" s="199"/>
      <c r="M75" s="199"/>
      <c r="N75" s="198"/>
      <c r="O75" s="194"/>
    </row>
    <row r="76" spans="3:15" ht="12" customHeight="1">
      <c r="C76" s="194"/>
      <c r="D76" s="197"/>
      <c r="E76" s="199"/>
      <c r="F76" s="199"/>
      <c r="G76" s="199"/>
      <c r="H76" s="199"/>
      <c r="I76" s="199"/>
      <c r="J76" s="199"/>
      <c r="K76" s="199"/>
      <c r="L76" s="199"/>
      <c r="M76" s="199"/>
      <c r="N76" s="198"/>
      <c r="O76" s="194"/>
    </row>
    <row r="77" spans="3:15" ht="12" customHeight="1">
      <c r="C77" s="194"/>
      <c r="D77" s="197"/>
      <c r="E77" s="199"/>
      <c r="F77" s="199"/>
      <c r="G77" s="199"/>
      <c r="H77" s="199"/>
      <c r="I77" s="199"/>
      <c r="J77" s="199"/>
      <c r="K77" s="199"/>
      <c r="L77" s="199"/>
      <c r="M77" s="199"/>
      <c r="N77" s="198"/>
      <c r="O77" s="194"/>
    </row>
    <row r="78" spans="3:15" ht="12" customHeight="1">
      <c r="C78" s="194"/>
      <c r="D78" s="197"/>
      <c r="E78" s="199"/>
      <c r="F78" s="199"/>
      <c r="G78" s="199"/>
      <c r="H78" s="199"/>
      <c r="I78" s="199"/>
      <c r="J78" s="199"/>
      <c r="K78" s="199"/>
      <c r="L78" s="199"/>
      <c r="M78" s="199"/>
      <c r="N78" s="198"/>
      <c r="O78" s="194"/>
    </row>
    <row r="79" spans="3:15" ht="12" customHeight="1">
      <c r="C79" s="194"/>
      <c r="D79" s="197"/>
      <c r="E79" s="199"/>
      <c r="F79" s="199"/>
      <c r="G79" s="199"/>
      <c r="H79" s="199"/>
      <c r="I79" s="199"/>
      <c r="J79" s="199"/>
      <c r="K79" s="199"/>
      <c r="L79" s="199"/>
      <c r="M79" s="199"/>
      <c r="N79" s="198"/>
      <c r="O79" s="194"/>
    </row>
    <row r="80" spans="3:15" ht="12" customHeight="1">
      <c r="C80" s="194"/>
      <c r="D80" s="197"/>
      <c r="E80" s="199"/>
      <c r="F80" s="199"/>
      <c r="G80" s="199"/>
      <c r="H80" s="199"/>
      <c r="I80" s="199"/>
      <c r="J80" s="199"/>
      <c r="K80" s="199"/>
      <c r="L80" s="199"/>
      <c r="M80" s="199"/>
      <c r="N80" s="198"/>
      <c r="O80" s="194"/>
    </row>
    <row r="81" spans="3:15" ht="12" customHeight="1">
      <c r="C81" s="194"/>
      <c r="D81" s="197"/>
      <c r="E81" s="199"/>
      <c r="F81" s="199"/>
      <c r="G81" s="199"/>
      <c r="H81" s="199"/>
      <c r="I81" s="199"/>
      <c r="J81" s="199"/>
      <c r="K81" s="199"/>
      <c r="L81" s="199"/>
      <c r="M81" s="199"/>
      <c r="N81" s="198"/>
      <c r="O81" s="194"/>
    </row>
    <row r="82" spans="3:15" ht="15" customHeight="1">
      <c r="C82" s="194"/>
      <c r="D82" s="197"/>
      <c r="E82" s="235" t="s">
        <v>456</v>
      </c>
      <c r="F82" s="235"/>
      <c r="G82" s="235"/>
      <c r="H82" s="235"/>
      <c r="I82" s="235"/>
      <c r="J82" s="235"/>
      <c r="K82" s="201"/>
      <c r="L82" s="201"/>
      <c r="M82" s="201"/>
      <c r="N82" s="198"/>
      <c r="O82" s="194"/>
    </row>
    <row r="83" spans="3:15" ht="12" customHeight="1">
      <c r="C83" s="194"/>
      <c r="D83" s="197"/>
      <c r="E83" s="234" t="s">
        <v>457</v>
      </c>
      <c r="F83" s="234"/>
      <c r="G83" s="226"/>
      <c r="H83" s="226"/>
      <c r="I83" s="226"/>
      <c r="J83" s="226"/>
      <c r="K83" s="226"/>
      <c r="L83" s="226"/>
      <c r="M83" s="226"/>
      <c r="N83" s="198"/>
      <c r="O83" s="194"/>
    </row>
    <row r="84" spans="3:15" ht="12" customHeight="1">
      <c r="C84" s="194"/>
      <c r="D84" s="197"/>
      <c r="E84" s="234" t="s">
        <v>458</v>
      </c>
      <c r="F84" s="234"/>
      <c r="G84" s="226"/>
      <c r="H84" s="226"/>
      <c r="I84" s="226"/>
      <c r="J84" s="226"/>
      <c r="K84" s="226"/>
      <c r="L84" s="226"/>
      <c r="M84" s="226"/>
      <c r="N84" s="198"/>
      <c r="O84" s="194"/>
    </row>
    <row r="85" spans="3:15" ht="12" customHeight="1">
      <c r="C85" s="194"/>
      <c r="D85" s="197"/>
      <c r="E85" s="234" t="s">
        <v>459</v>
      </c>
      <c r="F85" s="234"/>
      <c r="G85" s="227" t="s">
        <v>460</v>
      </c>
      <c r="H85" s="227"/>
      <c r="I85" s="227"/>
      <c r="J85" s="227"/>
      <c r="K85" s="227"/>
      <c r="L85" s="227"/>
      <c r="M85" s="227"/>
      <c r="N85" s="198"/>
      <c r="O85" s="194"/>
    </row>
    <row r="86" spans="3:15" ht="12" customHeight="1">
      <c r="C86" s="194"/>
      <c r="D86" s="197"/>
      <c r="E86" s="234" t="s">
        <v>461</v>
      </c>
      <c r="F86" s="234"/>
      <c r="G86" s="228"/>
      <c r="H86" s="228"/>
      <c r="I86" s="228"/>
      <c r="J86" s="228"/>
      <c r="K86" s="228"/>
      <c r="L86" s="228"/>
      <c r="M86" s="228"/>
      <c r="N86" s="198"/>
      <c r="O86" s="194"/>
    </row>
    <row r="87" spans="3:15" ht="12.75">
      <c r="C87" s="194"/>
      <c r="D87" s="197"/>
      <c r="E87" s="234" t="s">
        <v>462</v>
      </c>
      <c r="F87" s="234"/>
      <c r="G87" s="226" t="s">
        <v>463</v>
      </c>
      <c r="H87" s="226"/>
      <c r="I87" s="226"/>
      <c r="J87" s="226"/>
      <c r="K87" s="226"/>
      <c r="L87" s="226"/>
      <c r="M87" s="226"/>
      <c r="N87" s="198"/>
      <c r="O87" s="194"/>
    </row>
    <row r="88" spans="3:15" ht="18" customHeight="1">
      <c r="C88" s="194"/>
      <c r="D88" s="197"/>
      <c r="E88" s="202"/>
      <c r="F88" s="202"/>
      <c r="G88" s="202"/>
      <c r="H88" s="202"/>
      <c r="I88" s="202"/>
      <c r="J88" s="202"/>
      <c r="K88" s="201"/>
      <c r="L88" s="201"/>
      <c r="M88" s="201"/>
      <c r="N88" s="198"/>
      <c r="O88" s="194"/>
    </row>
    <row r="89" spans="3:15" ht="15" customHeight="1">
      <c r="C89" s="194"/>
      <c r="D89" s="197"/>
      <c r="E89" s="235" t="s">
        <v>464</v>
      </c>
      <c r="F89" s="235"/>
      <c r="G89" s="235"/>
      <c r="H89" s="235"/>
      <c r="I89" s="235"/>
      <c r="J89" s="235"/>
      <c r="K89" s="201"/>
      <c r="L89" s="201"/>
      <c r="M89" s="201"/>
      <c r="N89" s="198"/>
      <c r="O89" s="194"/>
    </row>
    <row r="90" spans="3:15" ht="12.75">
      <c r="C90" s="194"/>
      <c r="D90" s="197"/>
      <c r="E90" s="234" t="s">
        <v>457</v>
      </c>
      <c r="F90" s="234"/>
      <c r="G90" s="225" t="s">
        <v>467</v>
      </c>
      <c r="H90" s="225"/>
      <c r="I90" s="225"/>
      <c r="J90" s="225"/>
      <c r="K90" s="225"/>
      <c r="L90" s="225"/>
      <c r="M90" s="225"/>
      <c r="N90" s="198"/>
      <c r="O90" s="194"/>
    </row>
    <row r="91" spans="3:15" ht="12.75">
      <c r="C91" s="194"/>
      <c r="D91" s="197"/>
      <c r="E91" s="234" t="s">
        <v>458</v>
      </c>
      <c r="F91" s="234"/>
      <c r="G91" s="225" t="s">
        <v>468</v>
      </c>
      <c r="H91" s="225"/>
      <c r="I91" s="225"/>
      <c r="J91" s="225"/>
      <c r="K91" s="225"/>
      <c r="L91" s="225"/>
      <c r="M91" s="225"/>
      <c r="N91" s="198"/>
      <c r="O91" s="194"/>
    </row>
    <row r="92" spans="3:15" ht="12.75">
      <c r="C92" s="194"/>
      <c r="D92" s="197"/>
      <c r="E92" s="234" t="s">
        <v>459</v>
      </c>
      <c r="F92" s="234"/>
      <c r="G92" s="227" t="s">
        <v>465</v>
      </c>
      <c r="H92" s="227"/>
      <c r="I92" s="227"/>
      <c r="J92" s="227"/>
      <c r="K92" s="227"/>
      <c r="L92" s="227"/>
      <c r="M92" s="227"/>
      <c r="N92" s="198"/>
      <c r="O92" s="194"/>
    </row>
    <row r="93" spans="3:15" ht="12" customHeight="1">
      <c r="C93" s="194"/>
      <c r="D93" s="197"/>
      <c r="E93" s="234" t="s">
        <v>461</v>
      </c>
      <c r="F93" s="234"/>
      <c r="G93" s="228"/>
      <c r="H93" s="228"/>
      <c r="I93" s="228"/>
      <c r="J93" s="228"/>
      <c r="K93" s="228"/>
      <c r="L93" s="228"/>
      <c r="M93" s="228"/>
      <c r="N93" s="198"/>
      <c r="O93" s="194"/>
    </row>
    <row r="94" spans="3:15" ht="12" customHeight="1">
      <c r="C94" s="194"/>
      <c r="D94" s="197"/>
      <c r="E94" s="234" t="s">
        <v>462</v>
      </c>
      <c r="F94" s="234"/>
      <c r="G94" s="225"/>
      <c r="H94" s="225"/>
      <c r="I94" s="225"/>
      <c r="J94" s="225"/>
      <c r="K94" s="225"/>
      <c r="L94" s="225"/>
      <c r="M94" s="225"/>
      <c r="N94" s="198"/>
      <c r="O94" s="194"/>
    </row>
    <row r="95" spans="3:15" ht="12" customHeight="1">
      <c r="C95" s="194"/>
      <c r="D95" s="197"/>
      <c r="E95" s="199"/>
      <c r="F95" s="199"/>
      <c r="G95" s="199"/>
      <c r="H95" s="199"/>
      <c r="I95" s="199"/>
      <c r="J95" s="199"/>
      <c r="K95" s="199"/>
      <c r="L95" s="199"/>
      <c r="M95" s="199"/>
      <c r="N95" s="198"/>
      <c r="O95" s="194"/>
    </row>
    <row r="96" spans="3:15" ht="12.75">
      <c r="C96" s="194"/>
      <c r="D96" s="197"/>
      <c r="E96" s="229" t="s">
        <v>175</v>
      </c>
      <c r="F96" s="232"/>
      <c r="G96" s="232"/>
      <c r="H96" s="233"/>
      <c r="I96" s="203" t="s">
        <v>433</v>
      </c>
      <c r="J96" s="199"/>
      <c r="K96" s="199"/>
      <c r="L96" s="199"/>
      <c r="M96" s="199"/>
      <c r="N96" s="198"/>
      <c r="O96" s="194"/>
    </row>
    <row r="97" spans="3:15" ht="12" customHeight="1">
      <c r="C97" s="194"/>
      <c r="D97" s="197"/>
      <c r="E97" s="199"/>
      <c r="F97" s="199"/>
      <c r="G97" s="199"/>
      <c r="H97" s="199"/>
      <c r="I97" s="199"/>
      <c r="J97" s="199"/>
      <c r="K97" s="199"/>
      <c r="L97" s="199"/>
      <c r="M97" s="199"/>
      <c r="N97" s="198"/>
      <c r="O97" s="194"/>
    </row>
    <row r="98" spans="3:15" ht="12" customHeight="1">
      <c r="C98" s="194"/>
      <c r="D98" s="204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194"/>
    </row>
    <row r="99" ht="12" customHeight="1"/>
    <row r="100" ht="12" customHeight="1"/>
    <row r="101" ht="12" customHeight="1"/>
    <row r="102" ht="12" customHeight="1"/>
  </sheetData>
  <sheetProtection password="FA9C" sheet="1" objects="1" scenarios="1" formatColumns="0" formatRows="0"/>
  <mergeCells count="24">
    <mergeCell ref="E83:F83"/>
    <mergeCell ref="E84:F84"/>
    <mergeCell ref="E86:F86"/>
    <mergeCell ref="E87:F87"/>
    <mergeCell ref="E4:M4"/>
    <mergeCell ref="E96:H96"/>
    <mergeCell ref="E85:F85"/>
    <mergeCell ref="E92:F92"/>
    <mergeCell ref="E93:F93"/>
    <mergeCell ref="E89:J89"/>
    <mergeCell ref="E91:F91"/>
    <mergeCell ref="E94:F94"/>
    <mergeCell ref="E90:F90"/>
    <mergeCell ref="E82:J82"/>
    <mergeCell ref="G94:M94"/>
    <mergeCell ref="G83:M83"/>
    <mergeCell ref="G84:M84"/>
    <mergeCell ref="G85:M85"/>
    <mergeCell ref="G86:M86"/>
    <mergeCell ref="G87:M87"/>
    <mergeCell ref="G90:M90"/>
    <mergeCell ref="G91:M91"/>
    <mergeCell ref="G92:M92"/>
    <mergeCell ref="G93:M93"/>
  </mergeCells>
  <dataValidations count="1">
    <dataValidation type="list" allowBlank="1" showInputMessage="1" showErrorMessage="1" prompt="Выберите значение из списка" sqref="I96">
      <formula1>"Да, Нет"</formula1>
    </dataValidation>
  </dataValidations>
  <hyperlinks>
    <hyperlink ref="G85" r:id="rId1" display="help@eias.ru"/>
    <hyperlink ref="G92" r:id="rId2" display="esviridenko@fstrf.ru&#10;nrusskiy@fstrf.ru&#10;esenukova@fstrf.ru&#10;ftavasieva@fstrf.ru"/>
    <hyperlink ref="G92:K92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90399" r:id="rId4"/>
    <oleObject progId="Word.Document.8" shapeId="1319043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224</v>
      </c>
      <c r="C1" t="s">
        <v>386</v>
      </c>
      <c r="D1" t="s">
        <v>220</v>
      </c>
      <c r="E1" t="s">
        <v>221</v>
      </c>
      <c r="F1" t="s">
        <v>56</v>
      </c>
      <c r="G1" t="s">
        <v>385</v>
      </c>
      <c r="H1" t="s">
        <v>222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Q36"/>
  <sheetViews>
    <sheetView zoomScalePageLayoutView="0" workbookViewId="0" topLeftCell="F1">
      <selection activeCell="G6" sqref="G6:I6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51" t="str">
        <f>version</f>
        <v>Версия 5.4</v>
      </c>
      <c r="K2" s="224"/>
      <c r="L2" s="3"/>
    </row>
    <row r="3" spans="4:17" ht="24.75" customHeight="1">
      <c r="D3" s="13"/>
      <c r="E3" s="254" t="s">
        <v>215</v>
      </c>
      <c r="F3" s="255"/>
      <c r="G3" s="255"/>
      <c r="H3" s="255"/>
      <c r="I3" s="256"/>
      <c r="J3" s="9"/>
      <c r="K3" s="10"/>
      <c r="L3" s="3"/>
      <c r="O3" s="151">
        <v>1</v>
      </c>
      <c r="P3" s="151" t="s">
        <v>118</v>
      </c>
      <c r="Q3" s="151" t="str">
        <f>Справочники!F5</f>
        <v>Удмуртская республика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119</v>
      </c>
      <c r="Q4" s="151" t="str">
        <f>Справочники!F8</f>
        <v>II квартал</v>
      </c>
    </row>
    <row r="5" spans="4:17" ht="22.5" customHeight="1" thickBot="1">
      <c r="D5" s="13"/>
      <c r="E5" s="180" t="s">
        <v>384</v>
      </c>
      <c r="F5" s="257" t="s">
        <v>379</v>
      </c>
      <c r="G5" s="258"/>
      <c r="H5" s="258"/>
      <c r="I5" s="259"/>
      <c r="J5" s="11"/>
      <c r="K5" s="12"/>
      <c r="O5" s="151">
        <v>3</v>
      </c>
      <c r="P5" s="151" t="s">
        <v>120</v>
      </c>
      <c r="Q5" s="151">
        <f>Справочники!G8</f>
        <v>2011</v>
      </c>
    </row>
    <row r="6" spans="4:17" ht="16.5" customHeight="1" thickBot="1">
      <c r="D6" s="13"/>
      <c r="E6" s="262" t="s">
        <v>194</v>
      </c>
      <c r="F6" s="263"/>
      <c r="G6" s="264"/>
      <c r="H6" s="264"/>
      <c r="I6" s="265"/>
      <c r="J6" s="11"/>
      <c r="K6" s="12"/>
      <c r="O6" s="151">
        <v>4</v>
      </c>
      <c r="P6" s="151" t="s">
        <v>361</v>
      </c>
      <c r="Q6" s="151" t="str">
        <f>mo_n</f>
        <v>город Можга</v>
      </c>
    </row>
    <row r="7" spans="1:17" ht="18" customHeight="1" thickBot="1">
      <c r="A7" s="151" t="s">
        <v>388</v>
      </c>
      <c r="B7" s="151">
        <f>E7</f>
        <v>0</v>
      </c>
      <c r="D7" s="13"/>
      <c r="E7" s="164"/>
      <c r="F7" s="165" t="s">
        <v>192</v>
      </c>
      <c r="G7" s="165" t="s">
        <v>193</v>
      </c>
      <c r="H7" s="164"/>
      <c r="I7" s="164"/>
      <c r="J7" s="11"/>
      <c r="K7" s="12"/>
      <c r="O7" s="151">
        <v>5</v>
      </c>
      <c r="P7" s="151" t="s">
        <v>362</v>
      </c>
      <c r="Q7" s="151" t="str">
        <f>oktmo_n</f>
        <v>94730000</v>
      </c>
    </row>
    <row r="8" spans="1:17" s="1" customFormat="1" ht="25.5" customHeight="1" thickBot="1">
      <c r="A8" s="152" t="s">
        <v>340</v>
      </c>
      <c r="B8" s="152" t="str">
        <f>H8</f>
        <v>Количество дней в отчетном периоде:</v>
      </c>
      <c r="D8" s="13"/>
      <c r="E8" s="182" t="s">
        <v>195</v>
      </c>
      <c r="F8" s="166" t="s">
        <v>424</v>
      </c>
      <c r="G8" s="25">
        <v>2011</v>
      </c>
      <c r="H8" s="181" t="s">
        <v>196</v>
      </c>
      <c r="I8" s="175">
        <v>91</v>
      </c>
      <c r="J8" s="11"/>
      <c r="K8" s="12"/>
      <c r="O8" s="151">
        <v>6</v>
      </c>
      <c r="P8" s="151" t="s">
        <v>363</v>
      </c>
      <c r="Q8" s="152">
        <f>org_n</f>
        <v>0</v>
      </c>
    </row>
    <row r="9" spans="4:17" ht="26.25" customHeight="1" thickBot="1">
      <c r="D9" s="13"/>
      <c r="E9" s="183" t="s">
        <v>223</v>
      </c>
      <c r="F9" s="171" t="s">
        <v>494</v>
      </c>
      <c r="G9" s="266"/>
      <c r="H9" s="267"/>
      <c r="I9" s="18"/>
      <c r="J9" s="11"/>
      <c r="K9" s="12"/>
      <c r="O9" s="151">
        <v>7</v>
      </c>
      <c r="P9" s="151" t="s">
        <v>364</v>
      </c>
      <c r="Q9" s="151">
        <f>inn</f>
        <v>0</v>
      </c>
    </row>
    <row r="10" spans="4:17" ht="25.5" customHeight="1" thickBot="1">
      <c r="D10" s="13"/>
      <c r="E10" s="182" t="s">
        <v>389</v>
      </c>
      <c r="F10" s="172" t="s">
        <v>494</v>
      </c>
      <c r="G10" s="193" t="s">
        <v>387</v>
      </c>
      <c r="H10" s="24" t="s">
        <v>495</v>
      </c>
      <c r="I10" s="11"/>
      <c r="J10" s="11"/>
      <c r="K10" s="12"/>
      <c r="O10" s="151">
        <v>8</v>
      </c>
      <c r="P10" s="152" t="s">
        <v>365</v>
      </c>
      <c r="Q10" s="151">
        <f>kpp</f>
        <v>0</v>
      </c>
    </row>
    <row r="11" spans="4:17" ht="12.75" customHeight="1">
      <c r="D11" s="13"/>
      <c r="E11" s="268" t="s">
        <v>390</v>
      </c>
      <c r="F11" s="269"/>
      <c r="G11" s="269"/>
      <c r="H11" s="270"/>
      <c r="I11" s="11"/>
      <c r="J11" s="11"/>
      <c r="K11" s="12"/>
      <c r="O11" s="151">
        <v>9</v>
      </c>
      <c r="P11" s="151" t="s">
        <v>366</v>
      </c>
      <c r="Q11" s="154" t="str">
        <f>org_n&amp;"_INN:"&amp;inn&amp;"_KPP:"&amp;kpp</f>
        <v>_INN:_KPP:</v>
      </c>
    </row>
    <row r="12" spans="4:17" ht="102">
      <c r="D12" s="13"/>
      <c r="E12" s="184" t="s">
        <v>54</v>
      </c>
      <c r="F12" s="185" t="s">
        <v>55</v>
      </c>
      <c r="G12" s="186" t="s">
        <v>56</v>
      </c>
      <c r="H12" s="187" t="s">
        <v>385</v>
      </c>
      <c r="I12" s="11"/>
      <c r="J12" s="11"/>
      <c r="K12" s="12"/>
      <c r="O12" s="151">
        <v>10</v>
      </c>
      <c r="P12" s="151" t="s">
        <v>121</v>
      </c>
      <c r="Q12" s="151" t="str">
        <f>vprod</f>
        <v>производство (некомбинированная выработка)+передача+сбыт</v>
      </c>
    </row>
    <row r="13" spans="1:17" ht="30.75" customHeight="1" thickBot="1">
      <c r="A13" s="151" t="s">
        <v>341</v>
      </c>
      <c r="B13" s="151" t="str">
        <f>E12</f>
        <v>Организационно-правовая форма</v>
      </c>
      <c r="D13" s="13"/>
      <c r="E13" s="19" t="s">
        <v>186</v>
      </c>
      <c r="F13" s="177"/>
      <c r="G13" s="178"/>
      <c r="H13" s="179"/>
      <c r="I13" s="11"/>
      <c r="J13" s="11"/>
      <c r="K13" s="12"/>
      <c r="O13" s="151">
        <v>11</v>
      </c>
      <c r="P13" s="151" t="s">
        <v>122</v>
      </c>
      <c r="Q13" s="151">
        <f>fil</f>
        <v>0</v>
      </c>
    </row>
    <row r="14" spans="4:11" ht="26.25" thickBot="1">
      <c r="D14" s="13"/>
      <c r="E14" s="189" t="s">
        <v>57</v>
      </c>
      <c r="F14" s="167"/>
      <c r="G14" s="188" t="s">
        <v>58</v>
      </c>
      <c r="H14" s="187" t="s">
        <v>59</v>
      </c>
      <c r="I14" s="11"/>
      <c r="J14" s="11"/>
      <c r="K14" s="12"/>
    </row>
    <row r="15" spans="1:11" ht="26.25" thickBot="1">
      <c r="A15" s="151" t="s">
        <v>343</v>
      </c>
      <c r="B15" s="151" t="s">
        <v>344</v>
      </c>
      <c r="D15" s="13"/>
      <c r="E15" s="260" t="s">
        <v>141</v>
      </c>
      <c r="F15" s="261"/>
      <c r="G15" s="21" t="s">
        <v>488</v>
      </c>
      <c r="H15" s="176"/>
      <c r="I15" s="11"/>
      <c r="J15" s="11"/>
      <c r="K15" s="12"/>
    </row>
    <row r="16" spans="4:11" ht="12" customHeight="1" thickBot="1">
      <c r="D16" s="13"/>
      <c r="E16" s="11"/>
      <c r="F16" s="11"/>
      <c r="G16" s="11"/>
      <c r="H16" s="11"/>
      <c r="I16" s="11"/>
      <c r="J16" s="11"/>
      <c r="K16" s="12"/>
    </row>
    <row r="17" spans="1:11" ht="13.5" customHeight="1" thickBot="1">
      <c r="A17" s="151" t="s">
        <v>345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6" t="s">
        <v>109</v>
      </c>
      <c r="F17" s="236"/>
      <c r="G17" s="159" t="s">
        <v>488</v>
      </c>
      <c r="H17" s="11"/>
      <c r="I17" s="11"/>
      <c r="J17" s="11"/>
      <c r="K17" s="12"/>
    </row>
    <row r="18" spans="1:11" ht="13.5" customHeight="1" thickBot="1">
      <c r="A18" s="151" t="s">
        <v>342</v>
      </c>
      <c r="B18" s="151" t="s">
        <v>116</v>
      </c>
      <c r="D18" s="13"/>
      <c r="E18" s="262" t="s">
        <v>108</v>
      </c>
      <c r="F18" s="272"/>
      <c r="G18" s="158" t="s">
        <v>433</v>
      </c>
      <c r="H18" s="11"/>
      <c r="I18" s="11"/>
      <c r="J18" s="11"/>
      <c r="K18" s="12"/>
    </row>
    <row r="19" spans="1:11" ht="15" customHeight="1" thickBot="1">
      <c r="A19" s="151" t="s">
        <v>346</v>
      </c>
      <c r="B19" s="151" t="str">
        <f>E19</f>
        <v>Почтовый адрес:</v>
      </c>
      <c r="D19" s="13"/>
      <c r="E19" s="243" t="s">
        <v>391</v>
      </c>
      <c r="F19" s="271"/>
      <c r="G19" s="245"/>
      <c r="H19" s="246"/>
      <c r="I19" s="247"/>
      <c r="J19" s="168"/>
      <c r="K19" s="12"/>
    </row>
    <row r="20" spans="1:11" ht="12.75" customHeight="1">
      <c r="A20" s="151" t="s">
        <v>347</v>
      </c>
      <c r="B20" s="151" t="str">
        <f>E20&amp;" "&amp;F20</f>
        <v>Ответственный сотрудник от уполномоченного органа регулирования субъекта РФ: Фамилия Имя Отчество</v>
      </c>
      <c r="D20" s="13"/>
      <c r="E20" s="237" t="s">
        <v>113</v>
      </c>
      <c r="F20" s="190" t="s">
        <v>412</v>
      </c>
      <c r="G20" s="248"/>
      <c r="H20" s="249"/>
      <c r="I20" s="250"/>
      <c r="J20" s="169"/>
      <c r="K20" s="12"/>
    </row>
    <row r="21" spans="1:11" ht="12.75" customHeight="1">
      <c r="A21" s="151" t="s">
        <v>348</v>
      </c>
      <c r="B21" s="151" t="str">
        <f>E20&amp;" "&amp;F21</f>
        <v>Ответственный сотрудник от уполномоченного органа регулирования субъекта РФ: Должность</v>
      </c>
      <c r="D21" s="13"/>
      <c r="E21" s="252"/>
      <c r="F21" s="191" t="s">
        <v>413</v>
      </c>
      <c r="G21" s="248"/>
      <c r="H21" s="249"/>
      <c r="I21" s="250"/>
      <c r="J21" s="169"/>
      <c r="K21" s="12"/>
    </row>
    <row r="22" spans="1:11" ht="13.5" customHeight="1">
      <c r="A22" s="151" t="s">
        <v>349</v>
      </c>
      <c r="B22" s="151" t="str">
        <f>E20&amp;" "&amp;F22</f>
        <v>Ответственный сотрудник от уполномоченного органа регулирования субъекта РФ: (код) телефон</v>
      </c>
      <c r="D22" s="13"/>
      <c r="E22" s="252"/>
      <c r="F22" s="191" t="s">
        <v>414</v>
      </c>
      <c r="G22" s="248"/>
      <c r="H22" s="249"/>
      <c r="I22" s="250"/>
      <c r="J22" s="169"/>
      <c r="K22" s="12"/>
    </row>
    <row r="23" spans="1:11" ht="15" customHeight="1" thickBot="1">
      <c r="A23" s="151" t="s">
        <v>350</v>
      </c>
      <c r="B23" s="151" t="str">
        <f>E20&amp;" "&amp;F23</f>
        <v>Ответственный сотрудник от уполномоченного органа регулирования субъекта РФ: e-mail:</v>
      </c>
      <c r="D23" s="13"/>
      <c r="E23" s="253"/>
      <c r="F23" s="192" t="s">
        <v>434</v>
      </c>
      <c r="G23" s="240"/>
      <c r="H23" s="241"/>
      <c r="I23" s="242"/>
      <c r="J23" s="170"/>
      <c r="K23" s="12"/>
    </row>
    <row r="24" spans="4:11" ht="13.5" thickBot="1">
      <c r="D24" s="13"/>
      <c r="E24" s="17"/>
      <c r="F24" s="17"/>
      <c r="G24" s="23"/>
      <c r="H24" s="23"/>
      <c r="I24" s="23"/>
      <c r="J24" s="23"/>
      <c r="K24" s="12"/>
    </row>
    <row r="25" spans="1:11" ht="12.75" customHeight="1" thickBot="1">
      <c r="A25" s="151" t="s">
        <v>351</v>
      </c>
      <c r="B25" s="151" t="str">
        <f>E25</f>
        <v>Почтовый адрес:</v>
      </c>
      <c r="D25" s="13"/>
      <c r="E25" s="243" t="s">
        <v>391</v>
      </c>
      <c r="F25" s="244"/>
      <c r="G25" s="245"/>
      <c r="H25" s="246"/>
      <c r="I25" s="247"/>
      <c r="J25" s="168"/>
      <c r="K25" s="12"/>
    </row>
    <row r="26" spans="1:11" ht="12.75" customHeight="1">
      <c r="A26" s="151" t="s">
        <v>352</v>
      </c>
      <c r="B26" s="151" t="str">
        <f>E26&amp;" "&amp;F26</f>
        <v>Ответственный сотрудник от органа регулирования муниципального образования: Фамилия Имя Отчество</v>
      </c>
      <c r="D26" s="13"/>
      <c r="E26" s="237" t="s">
        <v>114</v>
      </c>
      <c r="F26" s="190" t="s">
        <v>412</v>
      </c>
      <c r="G26" s="248"/>
      <c r="H26" s="249"/>
      <c r="I26" s="250"/>
      <c r="J26" s="169"/>
      <c r="K26" s="12"/>
    </row>
    <row r="27" spans="1:11" ht="14.25" customHeight="1">
      <c r="A27" s="151" t="s">
        <v>353</v>
      </c>
      <c r="B27" s="151" t="str">
        <f>E26&amp;" "&amp;F27</f>
        <v>Ответственный сотрудник от органа регулирования муниципального образования: Должность</v>
      </c>
      <c r="D27" s="13"/>
      <c r="E27" s="238"/>
      <c r="F27" s="191" t="s">
        <v>413</v>
      </c>
      <c r="G27" s="248"/>
      <c r="H27" s="249"/>
      <c r="I27" s="250"/>
      <c r="J27" s="169"/>
      <c r="K27" s="12"/>
    </row>
    <row r="28" spans="1:11" ht="15.75" customHeight="1">
      <c r="A28" s="151" t="s">
        <v>354</v>
      </c>
      <c r="B28" s="151" t="str">
        <f>E26&amp;" "&amp;F28</f>
        <v>Ответственный сотрудник от органа регулирования муниципального образования: (код) телефон</v>
      </c>
      <c r="D28" s="13"/>
      <c r="E28" s="238"/>
      <c r="F28" s="191" t="s">
        <v>414</v>
      </c>
      <c r="G28" s="248"/>
      <c r="H28" s="249"/>
      <c r="I28" s="250"/>
      <c r="J28" s="169"/>
      <c r="K28" s="12"/>
    </row>
    <row r="29" spans="1:11" ht="13.5" customHeight="1" thickBot="1">
      <c r="A29" s="151" t="s">
        <v>355</v>
      </c>
      <c r="B29" s="151" t="str">
        <f>E26&amp;" "&amp;F29</f>
        <v>Ответственный сотрудник от органа регулирования муниципального образования: e-mail:</v>
      </c>
      <c r="D29" s="13"/>
      <c r="E29" s="239"/>
      <c r="F29" s="192" t="s">
        <v>434</v>
      </c>
      <c r="G29" s="240"/>
      <c r="H29" s="241"/>
      <c r="I29" s="242"/>
      <c r="J29" s="170"/>
      <c r="K29" s="12"/>
    </row>
    <row r="30" spans="4:11" ht="13.5" thickBot="1">
      <c r="D30" s="13"/>
      <c r="E30" s="11"/>
      <c r="F30" s="11"/>
      <c r="G30" s="11"/>
      <c r="H30" s="11"/>
      <c r="I30" s="11"/>
      <c r="J30" s="11"/>
      <c r="K30" s="12"/>
    </row>
    <row r="31" spans="1:11" ht="12.75" customHeight="1" thickBot="1">
      <c r="A31" s="151" t="s">
        <v>356</v>
      </c>
      <c r="B31" s="151" t="str">
        <f>E31</f>
        <v>Почтовый адрес:</v>
      </c>
      <c r="D31" s="13"/>
      <c r="E31" s="243" t="s">
        <v>391</v>
      </c>
      <c r="F31" s="244"/>
      <c r="G31" s="245" t="s">
        <v>483</v>
      </c>
      <c r="H31" s="246"/>
      <c r="I31" s="247"/>
      <c r="J31" s="168"/>
      <c r="K31" s="12"/>
    </row>
    <row r="32" spans="1:11" ht="12.75" customHeight="1">
      <c r="A32" s="151" t="s">
        <v>357</v>
      </c>
      <c r="B32" s="151" t="str">
        <f>E32&amp;" "&amp;F32</f>
        <v>Ответственный за предоставление информации (от регулируемой организации): Фамилия Имя Отчество</v>
      </c>
      <c r="D32" s="13"/>
      <c r="E32" s="237" t="s">
        <v>376</v>
      </c>
      <c r="F32" s="190" t="s">
        <v>412</v>
      </c>
      <c r="G32" s="248" t="s">
        <v>484</v>
      </c>
      <c r="H32" s="249"/>
      <c r="I32" s="250"/>
      <c r="J32" s="169"/>
      <c r="K32" s="12"/>
    </row>
    <row r="33" spans="1:11" ht="14.25" customHeight="1">
      <c r="A33" s="151" t="s">
        <v>358</v>
      </c>
      <c r="B33" s="151" t="str">
        <f>E32&amp;" "&amp;F33</f>
        <v>Ответственный за предоставление информации (от регулируемой организации): Должность</v>
      </c>
      <c r="D33" s="13"/>
      <c r="E33" s="238"/>
      <c r="F33" s="191" t="s">
        <v>413</v>
      </c>
      <c r="G33" s="248" t="s">
        <v>485</v>
      </c>
      <c r="H33" s="249"/>
      <c r="I33" s="250"/>
      <c r="J33" s="169"/>
      <c r="K33" s="12"/>
    </row>
    <row r="34" spans="1:11" ht="14.25" customHeight="1">
      <c r="A34" s="151" t="s">
        <v>359</v>
      </c>
      <c r="B34" s="151" t="str">
        <f>E32&amp;" "&amp;F34</f>
        <v>Ответственный за предоставление информации (от регулируемой организации): (код) телефон</v>
      </c>
      <c r="D34" s="13"/>
      <c r="E34" s="238"/>
      <c r="F34" s="191" t="s">
        <v>414</v>
      </c>
      <c r="G34" s="248" t="s">
        <v>486</v>
      </c>
      <c r="H34" s="249"/>
      <c r="I34" s="250"/>
      <c r="J34" s="169"/>
      <c r="K34" s="12"/>
    </row>
    <row r="35" spans="1:11" ht="14.25" customHeight="1" thickBot="1">
      <c r="A35" s="151" t="s">
        <v>360</v>
      </c>
      <c r="B35" s="151" t="str">
        <f>E32&amp;" "&amp;F35</f>
        <v>Ответственный за предоставление информации (от регулируемой организации): e-mail:</v>
      </c>
      <c r="D35" s="13"/>
      <c r="E35" s="239"/>
      <c r="F35" s="192" t="s">
        <v>434</v>
      </c>
      <c r="G35" s="240" t="s">
        <v>487</v>
      </c>
      <c r="H35" s="241"/>
      <c r="I35" s="242"/>
      <c r="J35" s="170"/>
      <c r="K35" s="12"/>
    </row>
    <row r="36" spans="4:11" ht="12.75">
      <c r="D36" s="15"/>
      <c r="E36" s="16"/>
      <c r="F36" s="16"/>
      <c r="G36" s="16"/>
      <c r="H36" s="16"/>
      <c r="I36" s="16"/>
      <c r="J36" s="16"/>
      <c r="K36" s="14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G31:I31"/>
    <mergeCell ref="G28:I28"/>
    <mergeCell ref="G27:I27"/>
    <mergeCell ref="G9:H9"/>
    <mergeCell ref="G29:I29"/>
    <mergeCell ref="G20:I20"/>
    <mergeCell ref="E11:H11"/>
    <mergeCell ref="E19:F19"/>
    <mergeCell ref="E18:F18"/>
    <mergeCell ref="G26:I26"/>
    <mergeCell ref="E31:F31"/>
    <mergeCell ref="J2:K2"/>
    <mergeCell ref="E20:E23"/>
    <mergeCell ref="E3:I3"/>
    <mergeCell ref="G19:I19"/>
    <mergeCell ref="G22:I22"/>
    <mergeCell ref="F5:I5"/>
    <mergeCell ref="E15:F15"/>
    <mergeCell ref="E6:F6"/>
    <mergeCell ref="G6:I6"/>
    <mergeCell ref="E32:E35"/>
    <mergeCell ref="G32:I32"/>
    <mergeCell ref="G33:I33"/>
    <mergeCell ref="G34:I34"/>
    <mergeCell ref="G35:I35"/>
    <mergeCell ref="E17:F17"/>
    <mergeCell ref="E26:E29"/>
    <mergeCell ref="G23:I23"/>
    <mergeCell ref="E25:F25"/>
    <mergeCell ref="G25:I25"/>
    <mergeCell ref="G21:I21"/>
  </mergeCells>
  <dataValidations count="12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8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8"/>
  <sheetViews>
    <sheetView zoomScalePageLayoutView="0" workbookViewId="0" topLeftCell="C7">
      <selection activeCell="F118" sqref="F118"/>
    </sheetView>
  </sheetViews>
  <sheetFormatPr defaultColWidth="9.140625" defaultRowHeight="11.25"/>
  <cols>
    <col min="1" max="1" width="7.7109375" style="155" hidden="1" customWidth="1"/>
    <col min="2" max="2" width="21.140625" style="70" hidden="1" customWidth="1"/>
    <col min="3" max="3" width="3.57421875" style="74" customWidth="1"/>
    <col min="4" max="4" width="6.28125" style="74" customWidth="1"/>
    <col min="5" max="5" width="101.7109375" style="74" customWidth="1"/>
    <col min="6" max="6" width="29.00390625" style="74" customWidth="1"/>
    <col min="7" max="7" width="10.7109375" style="74" customWidth="1"/>
    <col min="8" max="8" width="5.140625" style="77" customWidth="1"/>
    <col min="9" max="9" width="14.28125" style="70" customWidth="1"/>
    <col min="10" max="10" width="9.140625" style="73" customWidth="1"/>
    <col min="11" max="14" width="9.140625" style="74" customWidth="1"/>
    <col min="15" max="17" width="9.140625" style="70" customWidth="1"/>
    <col min="18" max="16384" width="9.140625" style="74" customWidth="1"/>
  </cols>
  <sheetData>
    <row r="1" spans="1:8" s="50" customFormat="1" ht="11.25" customHeight="1" hidden="1">
      <c r="A1" s="49" t="str">
        <f>Справочники!E6</f>
        <v>Наименование регулирующего органа:</v>
      </c>
      <c r="B1" s="70" t="str">
        <f>mo_n</f>
        <v>город Можга</v>
      </c>
      <c r="D1" s="51"/>
      <c r="F1" s="71"/>
      <c r="G1" s="71"/>
      <c r="H1" s="52"/>
    </row>
    <row r="2" spans="1:8" s="50" customFormat="1" ht="11.25" hidden="1">
      <c r="A2" s="49"/>
      <c r="B2" s="70" t="str">
        <f>oktmo_n</f>
        <v>94730000</v>
      </c>
      <c r="D2" s="51"/>
      <c r="F2" s="71"/>
      <c r="G2" s="71"/>
      <c r="H2" s="52"/>
    </row>
    <row r="3" spans="1:17" s="50" customFormat="1" ht="51" hidden="1">
      <c r="A3" s="49" t="str">
        <f>Справочники!F8</f>
        <v>II квартал</v>
      </c>
      <c r="D3" s="51"/>
      <c r="F3" s="71"/>
      <c r="G3" s="71"/>
      <c r="H3" s="52"/>
      <c r="O3" s="151">
        <v>1</v>
      </c>
      <c r="P3" s="151" t="s">
        <v>118</v>
      </c>
      <c r="Q3" s="151" t="str">
        <f>Справочники!F5</f>
        <v>Удмуртская республика</v>
      </c>
    </row>
    <row r="4" spans="1:17" s="50" customFormat="1" ht="25.5" hidden="1">
      <c r="A4" s="49">
        <f>Справочники!G8</f>
        <v>2011</v>
      </c>
      <c r="D4" s="51"/>
      <c r="F4" s="71"/>
      <c r="G4" s="71"/>
      <c r="H4" s="52"/>
      <c r="O4" s="151">
        <v>2</v>
      </c>
      <c r="P4" s="151" t="s">
        <v>119</v>
      </c>
      <c r="Q4" s="151" t="str">
        <f>Справочники!F8</f>
        <v>II квартал</v>
      </c>
    </row>
    <row r="5" spans="1:17" s="50" customFormat="1" ht="12.75" hidden="1">
      <c r="A5" s="49">
        <f>org_n</f>
        <v>0</v>
      </c>
      <c r="B5" s="50">
        <f>fil</f>
        <v>0</v>
      </c>
      <c r="D5" s="51"/>
      <c r="F5" s="71"/>
      <c r="G5" s="71"/>
      <c r="H5" s="52"/>
      <c r="O5" s="151">
        <v>3</v>
      </c>
      <c r="P5" s="151" t="s">
        <v>120</v>
      </c>
      <c r="Q5" s="151">
        <f>Справочники!G8</f>
        <v>2011</v>
      </c>
    </row>
    <row r="6" spans="1:17" s="50" customFormat="1" ht="25.5" hidden="1">
      <c r="A6" s="49">
        <f>inn</f>
        <v>0</v>
      </c>
      <c r="B6" s="50">
        <f>kpp</f>
        <v>0</v>
      </c>
      <c r="D6" s="51"/>
      <c r="F6" s="72"/>
      <c r="G6" s="72"/>
      <c r="H6" s="52"/>
      <c r="O6" s="151">
        <v>4</v>
      </c>
      <c r="P6" s="151" t="s">
        <v>361</v>
      </c>
      <c r="Q6" s="151" t="str">
        <f>mo_n</f>
        <v>город Можга</v>
      </c>
    </row>
    <row r="7" spans="1:17" s="55" customFormat="1" ht="11.25" customHeight="1">
      <c r="A7" s="49"/>
      <c r="B7" s="50"/>
      <c r="C7" s="53"/>
      <c r="D7" s="54"/>
      <c r="F7" s="287" t="s">
        <v>13</v>
      </c>
      <c r="G7" s="287"/>
      <c r="H7" s="56"/>
      <c r="I7" s="50"/>
      <c r="O7" s="151">
        <v>5</v>
      </c>
      <c r="P7" s="151" t="s">
        <v>362</v>
      </c>
      <c r="Q7" s="151" t="str">
        <f>oktmo_n</f>
        <v>94730000</v>
      </c>
    </row>
    <row r="8" spans="1:17" s="55" customFormat="1" ht="12.75">
      <c r="A8" s="49"/>
      <c r="B8" s="50"/>
      <c r="C8" s="53"/>
      <c r="D8" s="54"/>
      <c r="F8" s="287"/>
      <c r="G8" s="287"/>
      <c r="H8" s="56"/>
      <c r="I8" s="50"/>
      <c r="O8" s="151">
        <v>6</v>
      </c>
      <c r="P8" s="151" t="s">
        <v>363</v>
      </c>
      <c r="Q8" s="152">
        <f>org_n</f>
        <v>0</v>
      </c>
    </row>
    <row r="9" spans="1:17" s="55" customFormat="1" ht="12.75">
      <c r="A9" s="49"/>
      <c r="B9" s="50"/>
      <c r="C9" s="53"/>
      <c r="D9" s="54"/>
      <c r="F9" s="287"/>
      <c r="G9" s="287"/>
      <c r="H9" s="56"/>
      <c r="I9" s="50"/>
      <c r="O9" s="151">
        <v>7</v>
      </c>
      <c r="P9" s="151" t="s">
        <v>364</v>
      </c>
      <c r="Q9" s="151">
        <f>inn</f>
        <v>0</v>
      </c>
    </row>
    <row r="10" spans="1:17" s="55" customFormat="1" ht="12.75">
      <c r="A10" s="49"/>
      <c r="B10" s="50"/>
      <c r="C10" s="53"/>
      <c r="D10" s="54"/>
      <c r="F10" s="287"/>
      <c r="G10" s="287"/>
      <c r="H10" s="56"/>
      <c r="I10" s="50"/>
      <c r="O10" s="151">
        <v>8</v>
      </c>
      <c r="P10" s="152" t="s">
        <v>365</v>
      </c>
      <c r="Q10" s="151">
        <f>kpp</f>
        <v>0</v>
      </c>
    </row>
    <row r="11" spans="1:17" s="55" customFormat="1" ht="12.75">
      <c r="A11" s="49"/>
      <c r="B11" s="50"/>
      <c r="C11" s="53"/>
      <c r="D11" s="54"/>
      <c r="F11" s="287"/>
      <c r="G11" s="287"/>
      <c r="H11" s="56"/>
      <c r="I11" s="50"/>
      <c r="O11" s="151">
        <v>9</v>
      </c>
      <c r="P11" s="151" t="s">
        <v>366</v>
      </c>
      <c r="Q11" s="154" t="str">
        <f>org_n&amp;"_INN:"&amp;inn&amp;"_KPP:"&amp;kpp</f>
        <v>_INN:_KPP:</v>
      </c>
    </row>
    <row r="12" spans="1:17" s="55" customFormat="1" ht="102">
      <c r="A12" s="52"/>
      <c r="B12" s="50"/>
      <c r="D12" s="54"/>
      <c r="F12" s="57"/>
      <c r="H12" s="56"/>
      <c r="I12" s="50"/>
      <c r="O12" s="151">
        <v>10</v>
      </c>
      <c r="P12" s="151" t="s">
        <v>121</v>
      </c>
      <c r="Q12" s="151" t="str">
        <f>vprod</f>
        <v>производство (некомбинированная выработка)+передача+сбыт</v>
      </c>
    </row>
    <row r="13" spans="1:17" s="55" customFormat="1" ht="12.75">
      <c r="A13" s="52"/>
      <c r="B13" s="50"/>
      <c r="C13" s="58"/>
      <c r="D13" s="59"/>
      <c r="E13" s="60"/>
      <c r="F13" s="61"/>
      <c r="G13" s="62"/>
      <c r="H13" s="56"/>
      <c r="I13" s="50"/>
      <c r="O13" s="151">
        <v>11</v>
      </c>
      <c r="P13" s="151" t="s">
        <v>122</v>
      </c>
      <c r="Q13" s="151">
        <f>fil</f>
        <v>0</v>
      </c>
    </row>
    <row r="14" spans="1:17" s="55" customFormat="1" ht="15.75" customHeight="1">
      <c r="A14" s="52"/>
      <c r="B14" s="50"/>
      <c r="C14" s="63"/>
      <c r="D14" s="288" t="str">
        <f>"Отчетные данные о выполнении инвестиционной программы организацией, оказывающих услуги теплоснабжения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теплоснабжения за II квартал 2011 года</v>
      </c>
      <c r="E14" s="289"/>
      <c r="F14" s="290"/>
      <c r="G14" s="64"/>
      <c r="H14" s="56"/>
      <c r="I14" s="50"/>
      <c r="O14" s="50"/>
      <c r="P14" s="50"/>
      <c r="Q14" s="50"/>
    </row>
    <row r="15" spans="1:17" s="55" customFormat="1" ht="14.25" customHeight="1">
      <c r="A15" s="52"/>
      <c r="B15" s="50"/>
      <c r="C15" s="63"/>
      <c r="D15" s="291" t="str">
        <f>"Муниципальное образование: "&amp;IF(B1="","",B1)</f>
        <v>Муниципальное образование: город Можга</v>
      </c>
      <c r="E15" s="292"/>
      <c r="F15" s="293"/>
      <c r="G15" s="64"/>
      <c r="H15" s="56"/>
      <c r="I15" s="50"/>
      <c r="O15" s="50"/>
      <c r="P15" s="50"/>
      <c r="Q15" s="50"/>
    </row>
    <row r="16" spans="1:17" s="55" customFormat="1" ht="14.25" customHeight="1">
      <c r="A16" s="52"/>
      <c r="B16" s="50"/>
      <c r="C16" s="63"/>
      <c r="D16" s="294" t="str">
        <f>"Название организации: "&amp;IF(B5=0,A5,A5&amp;" ("&amp;B5&amp;")")</f>
        <v>Название организации: 0</v>
      </c>
      <c r="E16" s="295"/>
      <c r="F16" s="296"/>
      <c r="G16" s="64"/>
      <c r="H16" s="56"/>
      <c r="I16" s="50"/>
      <c r="O16" s="50"/>
      <c r="P16" s="50"/>
      <c r="Q16" s="50"/>
    </row>
    <row r="17" spans="1:17" s="55" customFormat="1" ht="12" thickBot="1">
      <c r="A17" s="52"/>
      <c r="B17" s="50"/>
      <c r="C17" s="63"/>
      <c r="D17" s="65"/>
      <c r="E17" s="27"/>
      <c r="F17" s="66"/>
      <c r="G17" s="64"/>
      <c r="H17" s="56"/>
      <c r="I17" s="50"/>
      <c r="O17" s="50"/>
      <c r="P17" s="50"/>
      <c r="Q17" s="50"/>
    </row>
    <row r="18" spans="3:10" ht="33" customHeight="1">
      <c r="C18" s="75"/>
      <c r="D18" s="28" t="s">
        <v>197</v>
      </c>
      <c r="E18" s="67" t="s">
        <v>198</v>
      </c>
      <c r="F18" s="29" t="s">
        <v>199</v>
      </c>
      <c r="G18" s="76"/>
      <c r="H18" s="73"/>
      <c r="J18" s="74"/>
    </row>
    <row r="19" spans="3:10" ht="12.75" customHeight="1">
      <c r="C19" s="75"/>
      <c r="D19" s="47">
        <v>1</v>
      </c>
      <c r="E19" s="68">
        <v>2</v>
      </c>
      <c r="F19" s="48">
        <v>3</v>
      </c>
      <c r="G19" s="76"/>
      <c r="H19" s="73"/>
      <c r="J19" s="74"/>
    </row>
    <row r="20" spans="3:10" ht="12.75" customHeight="1">
      <c r="C20" s="127"/>
      <c r="D20" s="297" t="s">
        <v>90</v>
      </c>
      <c r="E20" s="298"/>
      <c r="F20" s="299"/>
      <c r="G20" s="76"/>
      <c r="H20" s="73"/>
      <c r="J20" s="74"/>
    </row>
    <row r="21" spans="1:17" s="55" customFormat="1" ht="11.25">
      <c r="A21" s="52" t="s">
        <v>367</v>
      </c>
      <c r="B21" s="156" t="str">
        <f>$D$20&amp;" "&amp;E21</f>
        <v>1.Надежность снабжения потребителей товарами (услугами) Аварийность систем коммунальной инфраструктуры (ед./км), справочно</v>
      </c>
      <c r="C21" s="103">
        <v>1</v>
      </c>
      <c r="D21" s="275" t="s">
        <v>91</v>
      </c>
      <c r="E21" s="115" t="s">
        <v>92</v>
      </c>
      <c r="F21" s="116">
        <f>IF(F23=0,0,F22/F23)</f>
        <v>0</v>
      </c>
      <c r="G21" s="64"/>
      <c r="H21" s="56"/>
      <c r="I21" s="50"/>
      <c r="O21" s="50"/>
      <c r="P21" s="50"/>
      <c r="Q21" s="50"/>
    </row>
    <row r="22" spans="1:17" s="55" customFormat="1" ht="11.25">
      <c r="A22" s="52" t="s">
        <v>368</v>
      </c>
      <c r="B22" s="156" t="str">
        <f aca="true" t="shared" si="0" ref="B22:B72">$D$20&amp;" "&amp;E22</f>
        <v>1.Надежность снабжения потребителей товарами (услугами)    Количество аварий на системах коммунальной инфраструктуры (ед.)</v>
      </c>
      <c r="C22" s="103">
        <v>1</v>
      </c>
      <c r="D22" s="275"/>
      <c r="E22" s="136" t="s">
        <v>218</v>
      </c>
      <c r="F22" s="132">
        <v>0</v>
      </c>
      <c r="G22" s="64"/>
      <c r="H22" s="56"/>
      <c r="I22" s="50"/>
      <c r="O22" s="50"/>
      <c r="P22" s="50"/>
      <c r="Q22" s="50"/>
    </row>
    <row r="23" spans="1:17" s="55" customFormat="1" ht="11.25">
      <c r="A23" s="52" t="s">
        <v>369</v>
      </c>
      <c r="B23" s="156" t="str">
        <f t="shared" si="0"/>
        <v>1.Надежность снабжения потребителей товарами (услугами)    Протяженность сетей, всех видов в двухтрубном исчислении (км)</v>
      </c>
      <c r="C23" s="103">
        <v>1</v>
      </c>
      <c r="D23" s="275"/>
      <c r="E23" s="105" t="s">
        <v>93</v>
      </c>
      <c r="F23" s="133">
        <v>98.42</v>
      </c>
      <c r="G23" s="64"/>
      <c r="H23" s="56"/>
      <c r="I23" s="50"/>
      <c r="O23" s="50"/>
      <c r="P23" s="50"/>
      <c r="Q23" s="50"/>
    </row>
    <row r="24" spans="1:8" ht="11.25">
      <c r="A24" s="52" t="s">
        <v>370</v>
      </c>
      <c r="B24" s="156" t="str">
        <f t="shared" si="0"/>
        <v>1.Надежность снабжения потребителей товарами (услугами)    Справочно:           диаметр до 350мм, (км)</v>
      </c>
      <c r="C24" s="103">
        <v>1</v>
      </c>
      <c r="D24" s="275"/>
      <c r="E24" s="136" t="s">
        <v>123</v>
      </c>
      <c r="F24" s="112">
        <v>97.54</v>
      </c>
      <c r="G24" s="76"/>
      <c r="H24" s="128"/>
    </row>
    <row r="25" spans="1:8" ht="11.25">
      <c r="A25" s="52" t="s">
        <v>371</v>
      </c>
      <c r="B25" s="156" t="str">
        <f t="shared" si="0"/>
        <v>1.Надежность снабжения потребителей товарами (услугами)                               диаметр более 350мм, (км)</v>
      </c>
      <c r="C25" s="103">
        <v>1</v>
      </c>
      <c r="D25" s="275"/>
      <c r="E25" s="136" t="s">
        <v>124</v>
      </c>
      <c r="F25" s="112">
        <v>0.88</v>
      </c>
      <c r="G25" s="76"/>
      <c r="H25" s="128"/>
    </row>
    <row r="26" spans="1:17" s="55" customFormat="1" ht="11.25">
      <c r="A26" s="52" t="s">
        <v>372</v>
      </c>
      <c r="B26" s="156" t="str">
        <f t="shared" si="0"/>
        <v>1.Надежность снабжения потребителей товарами (услугами) Перебои в снабжении потребителей (часов на потребителя)</v>
      </c>
      <c r="C26" s="103">
        <v>1</v>
      </c>
      <c r="D26" s="275" t="s">
        <v>94</v>
      </c>
      <c r="E26" s="115" t="s">
        <v>208</v>
      </c>
      <c r="F26" s="118">
        <v>0</v>
      </c>
      <c r="G26" s="64"/>
      <c r="H26" s="56"/>
      <c r="I26" s="50"/>
      <c r="O26" s="50"/>
      <c r="P26" s="50"/>
      <c r="Q26" s="50"/>
    </row>
    <row r="27" spans="1:17" s="55" customFormat="1" ht="11.25">
      <c r="A27" s="52" t="s">
        <v>373</v>
      </c>
      <c r="B27" s="156" t="str">
        <f t="shared" si="0"/>
        <v>1.Надежность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7" s="103">
        <v>1</v>
      </c>
      <c r="D27" s="275"/>
      <c r="E27" s="136" t="s">
        <v>216</v>
      </c>
      <c r="F27" s="132">
        <v>0</v>
      </c>
      <c r="G27" s="64"/>
      <c r="H27" s="56"/>
      <c r="I27" s="50"/>
      <c r="O27" s="50"/>
      <c r="P27" s="50"/>
      <c r="Q27" s="50"/>
    </row>
    <row r="28" spans="1:17" s="55" customFormat="1" ht="11.25">
      <c r="A28" s="52" t="s">
        <v>374</v>
      </c>
      <c r="B28" s="156" t="str">
        <f t="shared" si="0"/>
        <v>1.Надежность снабжения потребителей товарами (услугами)    Количество потребителей, страдающих от отключений (человек)</v>
      </c>
      <c r="C28" s="103">
        <v>1</v>
      </c>
      <c r="D28" s="275"/>
      <c r="E28" s="136" t="s">
        <v>217</v>
      </c>
      <c r="F28" s="132">
        <v>0</v>
      </c>
      <c r="G28" s="64"/>
      <c r="H28" s="56"/>
      <c r="I28" s="50"/>
      <c r="O28" s="50"/>
      <c r="P28" s="50"/>
      <c r="Q28" s="50"/>
    </row>
    <row r="29" spans="1:17" s="55" customFormat="1" ht="11.25">
      <c r="A29" s="52" t="s">
        <v>375</v>
      </c>
      <c r="B29" s="156" t="str">
        <f t="shared" si="0"/>
        <v>1.Надежность снабжения потребителей товарами (услугами)    Численность населения, муниципального образования (чел.)</v>
      </c>
      <c r="C29" s="103">
        <v>1</v>
      </c>
      <c r="D29" s="275"/>
      <c r="E29" s="107" t="s">
        <v>209</v>
      </c>
      <c r="F29" s="108">
        <v>0</v>
      </c>
      <c r="G29" s="64"/>
      <c r="H29" s="56"/>
      <c r="I29" s="50"/>
      <c r="O29" s="50"/>
      <c r="P29" s="50"/>
      <c r="Q29" s="50"/>
    </row>
    <row r="30" spans="1:17" s="55" customFormat="1" ht="11.25">
      <c r="A30" s="52" t="s">
        <v>230</v>
      </c>
      <c r="B30" s="156" t="str">
        <f t="shared" si="0"/>
        <v>1.Надежность снабжения потребителей товарами (услугами) Продолжительность (бесперебойность) поставки товаров и услуг (час./день)</v>
      </c>
      <c r="C30" s="103">
        <v>1</v>
      </c>
      <c r="D30" s="275" t="s">
        <v>95</v>
      </c>
      <c r="E30" s="115" t="s">
        <v>202</v>
      </c>
      <c r="F30" s="119">
        <v>24</v>
      </c>
      <c r="G30" s="64"/>
      <c r="H30" s="56"/>
      <c r="I30" s="50"/>
      <c r="O30" s="50"/>
      <c r="P30" s="50"/>
      <c r="Q30" s="50"/>
    </row>
    <row r="31" spans="1:17" s="55" customFormat="1" ht="11.25">
      <c r="A31" s="52" t="s">
        <v>231</v>
      </c>
      <c r="B31" s="156" t="str">
        <f t="shared" si="0"/>
        <v>1.Надежность снабжения потребителей товарами (услугами)    Количество часов предоставления услуг в отчетном периоде (часов)</v>
      </c>
      <c r="C31" s="103">
        <v>1</v>
      </c>
      <c r="D31" s="275"/>
      <c r="E31" s="136" t="s">
        <v>125</v>
      </c>
      <c r="F31" s="132">
        <v>2184</v>
      </c>
      <c r="G31" s="64"/>
      <c r="H31" s="56"/>
      <c r="I31" s="50"/>
      <c r="O31" s="50"/>
      <c r="P31" s="50"/>
      <c r="Q31" s="50"/>
    </row>
    <row r="32" spans="1:17" s="55" customFormat="1" ht="11.25">
      <c r="A32" s="52" t="s">
        <v>232</v>
      </c>
      <c r="B32" s="156" t="str">
        <f t="shared" si="0"/>
        <v>1.Надежность снабжения потребителей товарами (услугами) Уровень потерь (%)</v>
      </c>
      <c r="C32" s="103">
        <v>1</v>
      </c>
      <c r="D32" s="275" t="s">
        <v>96</v>
      </c>
      <c r="E32" s="101" t="s">
        <v>200</v>
      </c>
      <c r="F32" s="120">
        <f>IF(F34=0,0,F33/F34)</f>
        <v>-0.3172727272727273</v>
      </c>
      <c r="G32" s="64"/>
      <c r="H32" s="56"/>
      <c r="I32" s="50"/>
      <c r="O32" s="50"/>
      <c r="P32" s="50"/>
      <c r="Q32" s="50"/>
    </row>
    <row r="33" spans="1:17" s="55" customFormat="1" ht="11.25">
      <c r="A33" s="52" t="s">
        <v>233</v>
      </c>
      <c r="B33" s="156" t="str">
        <f t="shared" si="0"/>
        <v>1.Надежность снабжения потребителей товарами (услугами) Объем потерь (тыс. Гкал)</v>
      </c>
      <c r="C33" s="103">
        <v>1</v>
      </c>
      <c r="D33" s="275"/>
      <c r="E33" s="101" t="s">
        <v>151</v>
      </c>
      <c r="F33" s="118">
        <f>(F35+F36-F37)-F38</f>
        <v>-6.98</v>
      </c>
      <c r="G33" s="64"/>
      <c r="H33" s="56"/>
      <c r="I33" s="50"/>
      <c r="O33" s="50"/>
      <c r="P33" s="50"/>
      <c r="Q33" s="50"/>
    </row>
    <row r="34" spans="1:17" s="55" customFormat="1" ht="11.25">
      <c r="A34" s="52" t="s">
        <v>234</v>
      </c>
      <c r="B34" s="156" t="str">
        <f t="shared" si="0"/>
        <v>1.Надежность снабжения потребителей товарами (услугами)    Объем отпуска в сеть  (тыс.Гкал)</v>
      </c>
      <c r="C34" s="103">
        <v>1</v>
      </c>
      <c r="D34" s="275"/>
      <c r="E34" s="137" t="s">
        <v>126</v>
      </c>
      <c r="F34" s="133">
        <v>22</v>
      </c>
      <c r="G34" s="64"/>
      <c r="H34" s="56"/>
      <c r="I34" s="50"/>
      <c r="O34" s="50"/>
      <c r="P34" s="50"/>
      <c r="Q34" s="50"/>
    </row>
    <row r="35" spans="1:17" s="55" customFormat="1" ht="11.25">
      <c r="A35" s="52" t="s">
        <v>235</v>
      </c>
      <c r="B35" s="156" t="str">
        <f t="shared" si="0"/>
        <v>1.Надежность снабжения потребителей товарами (услугами) Количество произведенного тепла (тыс.Гкал)</v>
      </c>
      <c r="C35" s="103">
        <v>1</v>
      </c>
      <c r="D35" s="275"/>
      <c r="E35" s="157" t="s">
        <v>152</v>
      </c>
      <c r="F35" s="133">
        <v>14.4</v>
      </c>
      <c r="G35" s="64"/>
      <c r="H35" s="56"/>
      <c r="I35" s="50"/>
      <c r="O35" s="50"/>
      <c r="P35" s="50"/>
      <c r="Q35" s="50"/>
    </row>
    <row r="36" spans="1:17" s="55" customFormat="1" ht="11.25">
      <c r="A36" s="52" t="s">
        <v>236</v>
      </c>
      <c r="B36" s="156" t="str">
        <f t="shared" si="0"/>
        <v>1.Надежность снабжения потребителей товарами (услугами)    Количество тепла "со стороны" (тыс.Гкал)</v>
      </c>
      <c r="C36" s="103">
        <v>1</v>
      </c>
      <c r="D36" s="275"/>
      <c r="E36" s="106" t="s">
        <v>153</v>
      </c>
      <c r="F36" s="133">
        <v>7.6</v>
      </c>
      <c r="G36" s="64"/>
      <c r="H36" s="56"/>
      <c r="I36" s="50"/>
      <c r="O36" s="50"/>
      <c r="P36" s="50"/>
      <c r="Q36" s="50"/>
    </row>
    <row r="37" spans="1:17" s="55" customFormat="1" ht="11.25">
      <c r="A37" s="52" t="s">
        <v>237</v>
      </c>
      <c r="B37" s="156" t="str">
        <f t="shared" si="0"/>
        <v>1.Надежность снабжения потребителей товарами (услугами)    Количество тепла на собственные нужды (тыс.Гкал)</v>
      </c>
      <c r="C37" s="103">
        <v>1</v>
      </c>
      <c r="D37" s="275"/>
      <c r="E37" s="106" t="s">
        <v>154</v>
      </c>
      <c r="F37" s="133">
        <v>0.4</v>
      </c>
      <c r="G37" s="64"/>
      <c r="H37" s="56"/>
      <c r="I37" s="50"/>
      <c r="O37" s="50"/>
      <c r="P37" s="50"/>
      <c r="Q37" s="50"/>
    </row>
    <row r="38" spans="1:17" s="55" customFormat="1" ht="11.25">
      <c r="A38" s="52" t="s">
        <v>238</v>
      </c>
      <c r="B38" s="156" t="str">
        <f t="shared" si="0"/>
        <v>1.Надежность снабжения потребителей товарами (услугами) Количество тепла, отпущенной всем потребителям (тыс.Гкал)</v>
      </c>
      <c r="C38" s="103">
        <v>1</v>
      </c>
      <c r="D38" s="275"/>
      <c r="E38" s="101" t="s">
        <v>155</v>
      </c>
      <c r="F38" s="118">
        <f>SUM(F39:F41)</f>
        <v>28.580000000000002</v>
      </c>
      <c r="G38" s="64"/>
      <c r="H38" s="56"/>
      <c r="I38" s="50"/>
      <c r="O38" s="50"/>
      <c r="P38" s="50"/>
      <c r="Q38" s="50"/>
    </row>
    <row r="39" spans="1:17" s="55" customFormat="1" ht="11.25">
      <c r="A39" s="52" t="s">
        <v>239</v>
      </c>
      <c r="B39" s="156" t="str">
        <f t="shared" si="0"/>
        <v>1.Надежность снабжения потребителей товарами (услугами)    справочно:      в т.ч.   - населению</v>
      </c>
      <c r="C39" s="103">
        <v>1</v>
      </c>
      <c r="D39" s="275"/>
      <c r="E39" s="105" t="s">
        <v>156</v>
      </c>
      <c r="F39" s="133">
        <v>23.46</v>
      </c>
      <c r="G39" s="64"/>
      <c r="H39" s="56"/>
      <c r="I39" s="50"/>
      <c r="O39" s="50"/>
      <c r="P39" s="50"/>
      <c r="Q39" s="50"/>
    </row>
    <row r="40" spans="1:17" s="55" customFormat="1" ht="11.25">
      <c r="A40" s="52" t="s">
        <v>240</v>
      </c>
      <c r="B40" s="156" t="str">
        <f t="shared" si="0"/>
        <v>1.Надежность снабжения потребителей товарами (услугами)                                     - бюджетным организациям</v>
      </c>
      <c r="C40" s="103">
        <v>1</v>
      </c>
      <c r="D40" s="275"/>
      <c r="E40" s="105" t="s">
        <v>157</v>
      </c>
      <c r="F40" s="133">
        <v>3.74</v>
      </c>
      <c r="G40" s="64"/>
      <c r="H40" s="56"/>
      <c r="I40" s="50"/>
      <c r="O40" s="50"/>
      <c r="P40" s="50"/>
      <c r="Q40" s="50"/>
    </row>
    <row r="41" spans="1:17" s="55" customFormat="1" ht="11.25">
      <c r="A41" s="52" t="s">
        <v>241</v>
      </c>
      <c r="B41" s="156" t="str">
        <f t="shared" si="0"/>
        <v>1.Надежность снабжения потребителей товарами (услугами)                                     - прочим потребителям</v>
      </c>
      <c r="C41" s="103">
        <v>1</v>
      </c>
      <c r="D41" s="275"/>
      <c r="E41" s="105" t="s">
        <v>158</v>
      </c>
      <c r="F41" s="133">
        <v>1.38</v>
      </c>
      <c r="G41" s="64"/>
      <c r="H41" s="56"/>
      <c r="I41" s="50"/>
      <c r="O41" s="50"/>
      <c r="P41" s="50"/>
      <c r="Q41" s="50"/>
    </row>
    <row r="42" spans="1:17" s="55" customFormat="1" ht="11.25">
      <c r="A42" s="52" t="s">
        <v>242</v>
      </c>
      <c r="B42" s="156" t="str">
        <f t="shared" si="0"/>
        <v>1.Надежность снабжения потребителей товарами (услугами) Коэффициент потерь (Гкал/км)</v>
      </c>
      <c r="C42" s="103">
        <v>1</v>
      </c>
      <c r="D42" s="114" t="s">
        <v>159</v>
      </c>
      <c r="E42" s="69" t="s">
        <v>330</v>
      </c>
      <c r="F42" s="142">
        <f>IF(F23=0,0,F33/F23*1000)</f>
        <v>-70.92054460475514</v>
      </c>
      <c r="G42" s="64"/>
      <c r="H42" s="56"/>
      <c r="I42" s="50"/>
      <c r="O42" s="50"/>
      <c r="P42" s="50"/>
      <c r="Q42" s="50"/>
    </row>
    <row r="43" spans="1:8" ht="13.5" customHeight="1">
      <c r="A43" s="52" t="s">
        <v>243</v>
      </c>
      <c r="B43" s="156" t="str">
        <f t="shared" si="0"/>
        <v>1.Надежность снабжения потребителей товарами (услугами)    Коэффициент соотношения фактических потерь с нормативными, ед.</v>
      </c>
      <c r="C43" s="103">
        <v>1</v>
      </c>
      <c r="D43" s="275" t="s">
        <v>160</v>
      </c>
      <c r="E43" s="129" t="s">
        <v>161</v>
      </c>
      <c r="F43" s="141">
        <f>IF(F44=0,0,F33/F44)</f>
        <v>-1.8036175710594315</v>
      </c>
      <c r="G43" s="76"/>
      <c r="H43" s="128"/>
    </row>
    <row r="44" spans="1:8" ht="22.5">
      <c r="A44" s="52" t="s">
        <v>244</v>
      </c>
      <c r="B44" s="156" t="str">
        <f t="shared" si="0"/>
        <v>1.Надежность снабжения потребителей товарами (услугами) 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v>
      </c>
      <c r="C44" s="103">
        <v>1</v>
      </c>
      <c r="D44" s="275"/>
      <c r="E44" s="129" t="s">
        <v>131</v>
      </c>
      <c r="F44" s="223">
        <v>3.87</v>
      </c>
      <c r="G44" s="76"/>
      <c r="H44" s="128"/>
    </row>
    <row r="45" spans="1:8" ht="11.25">
      <c r="A45" s="155" t="s">
        <v>245</v>
      </c>
      <c r="B45" s="156" t="str">
        <f t="shared" si="0"/>
        <v>1.Надежность снабжения потребителей товарами (услугами) Индекс замены оборудования (%)</v>
      </c>
      <c r="C45" s="103">
        <v>1</v>
      </c>
      <c r="D45" s="275" t="s">
        <v>132</v>
      </c>
      <c r="E45" s="115" t="s">
        <v>210</v>
      </c>
      <c r="F45" s="145">
        <f>IF(SUM(I46:I48)=0,0,AVERAGE(I46:I48))</f>
        <v>0.005689900426742532</v>
      </c>
      <c r="G45" s="76"/>
      <c r="H45" s="128"/>
    </row>
    <row r="46" spans="1:9" ht="11.25">
      <c r="A46" s="155" t="s">
        <v>246</v>
      </c>
      <c r="B46" s="156" t="str">
        <f t="shared" si="0"/>
        <v>1.Надежность снабжения потребителей товарами (услугами)              -оборудование производства (котлы)</v>
      </c>
      <c r="C46" s="103">
        <v>1</v>
      </c>
      <c r="D46" s="275"/>
      <c r="E46" s="117" t="s">
        <v>133</v>
      </c>
      <c r="F46" s="120">
        <f>IF(F54=0,0,F50/F54)</f>
        <v>0</v>
      </c>
      <c r="G46" s="76"/>
      <c r="H46" s="128"/>
      <c r="I46" s="50">
        <f>IF(F46&gt;0,F46,"")</f>
      </c>
    </row>
    <row r="47" spans="1:9" ht="11.25">
      <c r="A47" s="155" t="s">
        <v>247</v>
      </c>
      <c r="B47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47" s="103">
        <v>1</v>
      </c>
      <c r="D47" s="275"/>
      <c r="E47" s="117" t="s">
        <v>134</v>
      </c>
      <c r="F47" s="120">
        <f>IF(F55=0,0,F51/F55)</f>
        <v>0</v>
      </c>
      <c r="G47" s="76"/>
      <c r="H47" s="128"/>
      <c r="I47" s="50">
        <f>IF(F47&gt;0,F47,"")</f>
      </c>
    </row>
    <row r="48" spans="1:9" ht="11.25">
      <c r="A48" s="155" t="s">
        <v>248</v>
      </c>
      <c r="B48" s="156" t="str">
        <f t="shared" si="0"/>
        <v>1.Надежность снабжения потребителей товарами (услугами)              -сети (км)</v>
      </c>
      <c r="C48" s="103">
        <v>1</v>
      </c>
      <c r="D48" s="275"/>
      <c r="E48" s="117" t="s">
        <v>117</v>
      </c>
      <c r="F48" s="120">
        <f>IF(F56=0,0,F52/F56)</f>
        <v>0.005689900426742532</v>
      </c>
      <c r="G48" s="76"/>
      <c r="H48" s="128"/>
      <c r="I48" s="50">
        <f>IF(F48&gt;0,F48,"")</f>
        <v>0.005689900426742532</v>
      </c>
    </row>
    <row r="49" spans="1:8" ht="11.25">
      <c r="A49" s="155" t="s">
        <v>249</v>
      </c>
      <c r="B49" s="156" t="str">
        <f t="shared" si="0"/>
        <v>1.Надежность снабжения потребителей товарами (услугами)  Количество замененного оборудования (единиц)</v>
      </c>
      <c r="C49" s="103">
        <v>1</v>
      </c>
      <c r="D49" s="275"/>
      <c r="E49" s="102" t="s">
        <v>333</v>
      </c>
      <c r="F49" s="121"/>
      <c r="G49" s="76"/>
      <c r="H49" s="128"/>
    </row>
    <row r="50" spans="1:8" ht="11.25">
      <c r="A50" s="155" t="s">
        <v>250</v>
      </c>
      <c r="B50" s="156" t="str">
        <f t="shared" si="0"/>
        <v>1.Надежность снабжения потребителей товарами (услугами)              -оборудование производства (котлы)</v>
      </c>
      <c r="C50" s="103">
        <v>1</v>
      </c>
      <c r="D50" s="275"/>
      <c r="E50" s="117" t="s">
        <v>133</v>
      </c>
      <c r="F50" s="133">
        <v>0</v>
      </c>
      <c r="G50" s="76"/>
      <c r="H50" s="128"/>
    </row>
    <row r="51" spans="1:8" ht="11.25">
      <c r="A51" s="155" t="s">
        <v>251</v>
      </c>
      <c r="B51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1" s="103">
        <v>1</v>
      </c>
      <c r="D51" s="275"/>
      <c r="E51" s="117" t="s">
        <v>134</v>
      </c>
      <c r="F51" s="133">
        <v>0</v>
      </c>
      <c r="G51" s="76"/>
      <c r="H51" s="128"/>
    </row>
    <row r="52" spans="1:8" ht="11.25">
      <c r="A52" s="155" t="s">
        <v>252</v>
      </c>
      <c r="B52" s="156" t="str">
        <f t="shared" si="0"/>
        <v>1.Надежность снабжения потребителей товарами (услугами)              -сети (км)</v>
      </c>
      <c r="C52" s="103">
        <v>1</v>
      </c>
      <c r="D52" s="275"/>
      <c r="E52" s="117" t="s">
        <v>117</v>
      </c>
      <c r="F52" s="133">
        <v>0.56</v>
      </c>
      <c r="G52" s="76"/>
      <c r="H52" s="128"/>
    </row>
    <row r="53" spans="1:8" ht="11.25">
      <c r="A53" s="155" t="s">
        <v>253</v>
      </c>
      <c r="B53" s="156" t="str">
        <f t="shared" si="0"/>
        <v>1.Надежность снабжения потребителей товарами (услугами)  Общее количество установленного оборудования (единиц)</v>
      </c>
      <c r="C53" s="103">
        <v>1</v>
      </c>
      <c r="D53" s="275"/>
      <c r="E53" s="102" t="s">
        <v>332</v>
      </c>
      <c r="F53" s="121"/>
      <c r="G53" s="76"/>
      <c r="H53" s="128"/>
    </row>
    <row r="54" spans="1:8" ht="11.25">
      <c r="A54" s="155" t="s">
        <v>254</v>
      </c>
      <c r="B54" s="156" t="str">
        <f t="shared" si="0"/>
        <v>1.Надежность снабжения потребителей товарами (услугами)              -оборудование производства (котлы)</v>
      </c>
      <c r="C54" s="103">
        <v>1</v>
      </c>
      <c r="D54" s="275"/>
      <c r="E54" s="117" t="s">
        <v>133</v>
      </c>
      <c r="F54" s="133">
        <v>47</v>
      </c>
      <c r="G54" s="76"/>
      <c r="H54" s="128"/>
    </row>
    <row r="55" spans="1:8" ht="11.25">
      <c r="A55" s="155" t="s">
        <v>255</v>
      </c>
      <c r="B55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5" s="103">
        <v>1</v>
      </c>
      <c r="D55" s="275"/>
      <c r="E55" s="117" t="s">
        <v>134</v>
      </c>
      <c r="F55" s="133">
        <v>0</v>
      </c>
      <c r="G55" s="76"/>
      <c r="H55" s="128"/>
    </row>
    <row r="56" spans="1:8" ht="11.25">
      <c r="A56" s="155" t="s">
        <v>256</v>
      </c>
      <c r="B56" s="156" t="str">
        <f t="shared" si="0"/>
        <v>1.Надежность снабжения потребителей товарами (услугами)              -в т.ч. сети (км)</v>
      </c>
      <c r="C56" s="103">
        <v>1</v>
      </c>
      <c r="D56" s="275"/>
      <c r="E56" s="117" t="s">
        <v>331</v>
      </c>
      <c r="F56" s="133">
        <v>98.42</v>
      </c>
      <c r="G56" s="76"/>
      <c r="H56" s="128"/>
    </row>
    <row r="57" spans="1:8" ht="11.25">
      <c r="A57" s="155" t="s">
        <v>257</v>
      </c>
      <c r="B57" s="156" t="str">
        <f t="shared" si="0"/>
        <v>1.Надежность снабжения потребителей товарами (услугами) Износ систем коммунальной инфраструктуры (%), в том числе:</v>
      </c>
      <c r="C57" s="103">
        <v>1</v>
      </c>
      <c r="D57" s="275" t="s">
        <v>135</v>
      </c>
      <c r="E57" s="115" t="s">
        <v>203</v>
      </c>
      <c r="F57" s="145">
        <f>IF(SUM(I58:I59)=0,0,AVERAGE(I58:I59))</f>
        <v>0.595</v>
      </c>
      <c r="G57" s="76"/>
      <c r="H57" s="128"/>
    </row>
    <row r="58" spans="1:9" ht="11.25">
      <c r="A58" s="155" t="s">
        <v>258</v>
      </c>
      <c r="B58" s="156" t="str">
        <f t="shared" si="0"/>
        <v>1.Надежность снабжения потребителей товарами (услугами)              -оборудование производства (котлы)</v>
      </c>
      <c r="C58" s="103">
        <v>1</v>
      </c>
      <c r="D58" s="275"/>
      <c r="E58" s="117" t="s">
        <v>133</v>
      </c>
      <c r="F58" s="122">
        <v>0.49</v>
      </c>
      <c r="G58" s="76"/>
      <c r="H58" s="128"/>
      <c r="I58" s="50">
        <f>IF(F58&gt;0,F58,"")</f>
        <v>0.49</v>
      </c>
    </row>
    <row r="59" spans="1:9" ht="11.25">
      <c r="A59" s="155" t="s">
        <v>259</v>
      </c>
      <c r="B59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9" s="103">
        <v>1</v>
      </c>
      <c r="D59" s="275"/>
      <c r="E59" s="117" t="s">
        <v>134</v>
      </c>
      <c r="F59" s="122">
        <f>IF((F65+(F68-F65+F62))=0,0,F62/(F65+(F68-F65+F62)))</f>
        <v>0.7</v>
      </c>
      <c r="G59" s="76"/>
      <c r="H59" s="128"/>
      <c r="I59" s="50">
        <f>IF(F59&gt;0,F59,"")</f>
        <v>0.7</v>
      </c>
    </row>
    <row r="60" spans="1:8" ht="11.25">
      <c r="A60" s="155" t="s">
        <v>260</v>
      </c>
      <c r="B60" s="156" t="str">
        <f t="shared" si="0"/>
        <v>1.Надежность снабжения потребителей товарами (услугами) Фактический срок службы оборудования (лет), в том числе:</v>
      </c>
      <c r="C60" s="103">
        <v>1</v>
      </c>
      <c r="D60" s="275"/>
      <c r="E60" s="102" t="s">
        <v>204</v>
      </c>
      <c r="F60" s="123"/>
      <c r="G60" s="76"/>
      <c r="H60" s="128"/>
    </row>
    <row r="61" spans="1:8" ht="11.25">
      <c r="A61" s="155" t="s">
        <v>261</v>
      </c>
      <c r="B61" s="156" t="str">
        <f t="shared" si="0"/>
        <v>1.Надежность снабжения потребителей товарами (услугами)              -оборудование производства (котлы)</v>
      </c>
      <c r="C61" s="103">
        <v>1</v>
      </c>
      <c r="D61" s="275"/>
      <c r="E61" s="117" t="s">
        <v>133</v>
      </c>
      <c r="F61" s="108">
        <v>40</v>
      </c>
      <c r="G61" s="76"/>
      <c r="H61" s="128"/>
    </row>
    <row r="62" spans="1:8" ht="11.25">
      <c r="A62" s="155" t="s">
        <v>262</v>
      </c>
      <c r="B62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2" s="103">
        <v>1</v>
      </c>
      <c r="D62" s="275"/>
      <c r="E62" s="117" t="s">
        <v>134</v>
      </c>
      <c r="F62" s="108">
        <v>7</v>
      </c>
      <c r="G62" s="76"/>
      <c r="H62" s="128"/>
    </row>
    <row r="63" spans="1:8" ht="11.25">
      <c r="A63" s="155" t="s">
        <v>263</v>
      </c>
      <c r="B63" s="156" t="str">
        <f t="shared" si="0"/>
        <v>1.Надежность снабжения потребителей товарами (услугами) Нормативный срок службы оборудования (лет), в том числе:</v>
      </c>
      <c r="C63" s="103">
        <v>1</v>
      </c>
      <c r="D63" s="275"/>
      <c r="E63" s="102" t="s">
        <v>205</v>
      </c>
      <c r="F63" s="123"/>
      <c r="G63" s="76"/>
      <c r="H63" s="128"/>
    </row>
    <row r="64" spans="1:8" ht="11.25">
      <c r="A64" s="155" t="s">
        <v>264</v>
      </c>
      <c r="B64" s="156" t="str">
        <f t="shared" si="0"/>
        <v>1.Надежность снабжения потребителей товарами (услугами)              -оборудование производства (котлы)</v>
      </c>
      <c r="C64" s="103">
        <v>1</v>
      </c>
      <c r="D64" s="275"/>
      <c r="E64" s="117" t="s">
        <v>133</v>
      </c>
      <c r="F64" s="108">
        <v>10</v>
      </c>
      <c r="G64" s="76"/>
      <c r="H64" s="128"/>
    </row>
    <row r="65" spans="1:8" ht="11.25">
      <c r="A65" s="155" t="s">
        <v>265</v>
      </c>
      <c r="B65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5" s="103">
        <v>1</v>
      </c>
      <c r="D65" s="275"/>
      <c r="E65" s="117" t="s">
        <v>134</v>
      </c>
      <c r="F65" s="108">
        <v>10</v>
      </c>
      <c r="G65" s="76"/>
      <c r="H65" s="128"/>
    </row>
    <row r="66" spans="1:8" ht="11.25">
      <c r="A66" s="155" t="s">
        <v>266</v>
      </c>
      <c r="B66" s="156" t="str">
        <f t="shared" si="0"/>
        <v>1.Надежность снабжения потребителей товарами (услугами) Возможный остаточный срок службы оборудования (лет), в том числе:</v>
      </c>
      <c r="C66" s="103">
        <v>1</v>
      </c>
      <c r="D66" s="275"/>
      <c r="E66" s="102" t="s">
        <v>213</v>
      </c>
      <c r="F66" s="123"/>
      <c r="G66" s="76"/>
      <c r="H66" s="128"/>
    </row>
    <row r="67" spans="1:8" ht="11.25">
      <c r="A67" s="155" t="s">
        <v>267</v>
      </c>
      <c r="B67" s="156" t="str">
        <f t="shared" si="0"/>
        <v>1.Надежность снабжения потребителей товарами (услугами)              -оборудование производства (котлы)</v>
      </c>
      <c r="C67" s="103">
        <v>1</v>
      </c>
      <c r="D67" s="275"/>
      <c r="E67" s="117" t="s">
        <v>133</v>
      </c>
      <c r="F67" s="108">
        <v>20</v>
      </c>
      <c r="G67" s="76"/>
      <c r="H67" s="128"/>
    </row>
    <row r="68" spans="1:8" ht="11.25">
      <c r="A68" s="155" t="s">
        <v>268</v>
      </c>
      <c r="B68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8" s="103">
        <v>1</v>
      </c>
      <c r="D68" s="275"/>
      <c r="E68" s="117" t="s">
        <v>134</v>
      </c>
      <c r="F68" s="108">
        <v>3</v>
      </c>
      <c r="G68" s="76"/>
      <c r="H68" s="128"/>
    </row>
    <row r="69" spans="1:8" ht="11.25">
      <c r="A69" s="155" t="s">
        <v>269</v>
      </c>
      <c r="B69" s="156" t="str">
        <f t="shared" si="0"/>
        <v>1.Надежность снабжения потребителей товарами (услугами) Удельный вес сетей, нуждающихся в замене (%)</v>
      </c>
      <c r="C69" s="103">
        <v>1</v>
      </c>
      <c r="D69" s="275" t="s">
        <v>136</v>
      </c>
      <c r="E69" s="115" t="s">
        <v>214</v>
      </c>
      <c r="F69" s="122">
        <f>IF(F23=0,0,F70/F23)</f>
        <v>0.6999593578540947</v>
      </c>
      <c r="G69" s="76"/>
      <c r="H69" s="128"/>
    </row>
    <row r="70" spans="1:8" ht="11.25">
      <c r="A70" s="155" t="s">
        <v>270</v>
      </c>
      <c r="B70" s="156" t="str">
        <f t="shared" si="0"/>
        <v>1.Надежность снабжения потребителей товарами (услугами)    Протяженность сетей, нуждающихся в замене (км):</v>
      </c>
      <c r="C70" s="103">
        <v>1</v>
      </c>
      <c r="D70" s="275"/>
      <c r="E70" s="136" t="s">
        <v>127</v>
      </c>
      <c r="F70" s="112">
        <v>68.89</v>
      </c>
      <c r="G70" s="76"/>
      <c r="H70" s="128"/>
    </row>
    <row r="71" spans="1:8" ht="11.25">
      <c r="A71" s="155" t="s">
        <v>271</v>
      </c>
      <c r="B71" s="156" t="str">
        <f t="shared" si="0"/>
        <v>1.Надежность снабжения потребителей товарами (услугами)    Справочно:           диаметр до 350мм, (км)</v>
      </c>
      <c r="C71" s="103">
        <v>1</v>
      </c>
      <c r="D71" s="275"/>
      <c r="E71" s="136" t="s">
        <v>123</v>
      </c>
      <c r="F71" s="112">
        <v>68.28</v>
      </c>
      <c r="G71" s="76"/>
      <c r="H71" s="128"/>
    </row>
    <row r="72" spans="1:8" ht="11.25">
      <c r="A72" s="155" t="s">
        <v>272</v>
      </c>
      <c r="B72" s="156" t="str">
        <f t="shared" si="0"/>
        <v>1.Надежность снабжения потребителей товарами (услугами)                               диаметр более 350мм, (км)</v>
      </c>
      <c r="C72" s="103">
        <v>1</v>
      </c>
      <c r="D72" s="275"/>
      <c r="E72" s="136" t="s">
        <v>124</v>
      </c>
      <c r="F72" s="112">
        <v>0.62</v>
      </c>
      <c r="G72" s="76"/>
      <c r="H72" s="128"/>
    </row>
    <row r="73" spans="3:8" ht="12.75">
      <c r="C73" s="103">
        <v>1</v>
      </c>
      <c r="D73" s="278" t="s">
        <v>137</v>
      </c>
      <c r="E73" s="279"/>
      <c r="F73" s="280"/>
      <c r="G73" s="76"/>
      <c r="H73" s="128"/>
    </row>
    <row r="74" spans="1:8" ht="11.25">
      <c r="A74" s="155" t="s">
        <v>273</v>
      </c>
      <c r="B74" s="156" t="str">
        <f aca="true" t="shared" si="1" ref="B74:B79">$D$73&amp;" "&amp;E74</f>
        <v>2. Сбалансированность системы коммунальной инфраструктуры Уровень загрузки производственных мощностей - оборудование производства (котлы), (%)</v>
      </c>
      <c r="C74" s="103">
        <v>1</v>
      </c>
      <c r="D74" s="275" t="s">
        <v>138</v>
      </c>
      <c r="E74" s="102" t="s">
        <v>139</v>
      </c>
      <c r="F74" s="120">
        <f>IF(F76=0,0,F75/F76)</f>
        <v>0.47209642074506936</v>
      </c>
      <c r="G74" s="76"/>
      <c r="H74" s="128"/>
    </row>
    <row r="75" spans="1:8" ht="11.25">
      <c r="A75" s="155" t="s">
        <v>274</v>
      </c>
      <c r="B75" s="156" t="str">
        <f t="shared" si="1"/>
        <v>2. Сбалансированность системы коммунальной инфраструктуры    Фактическая производительность оборудования -оборудование производства (котлы), (Гкал/ч)</v>
      </c>
      <c r="C75" s="103">
        <v>1</v>
      </c>
      <c r="D75" s="275"/>
      <c r="E75" s="136" t="s">
        <v>334</v>
      </c>
      <c r="F75" s="133">
        <v>64.63</v>
      </c>
      <c r="G75" s="76"/>
      <c r="H75" s="128"/>
    </row>
    <row r="76" spans="1:8" ht="11.25">
      <c r="A76" s="155" t="s">
        <v>275</v>
      </c>
      <c r="B76" s="156" t="str">
        <f t="shared" si="1"/>
        <v>2. Сбалансированность системы коммунальной инфраструктуры    Установленная производительность оборудования -оборудование производства (котлы), (Гкал/ч)</v>
      </c>
      <c r="C76" s="103">
        <v>1</v>
      </c>
      <c r="D76" s="275"/>
      <c r="E76" s="136" t="s">
        <v>335</v>
      </c>
      <c r="F76" s="133">
        <v>136.9</v>
      </c>
      <c r="G76" s="76"/>
      <c r="H76" s="128"/>
    </row>
    <row r="77" spans="1:8" ht="11.25">
      <c r="A77" s="155" t="s">
        <v>276</v>
      </c>
      <c r="B77" s="156" t="str">
        <f t="shared" si="1"/>
        <v>2. Сбалансированность системы коммунальной инфраструктуры Обеспеченность потребления товаров и услуг приборами учета (%)</v>
      </c>
      <c r="C77" s="103">
        <v>1</v>
      </c>
      <c r="D77" s="275" t="s">
        <v>140</v>
      </c>
      <c r="E77" s="115" t="s">
        <v>211</v>
      </c>
      <c r="F77" s="120">
        <f>IF(F79=0,0,F78/F79)</f>
        <v>0</v>
      </c>
      <c r="G77" s="76"/>
      <c r="H77" s="128"/>
    </row>
    <row r="78" spans="1:8" ht="11.25">
      <c r="A78" s="155" t="s">
        <v>277</v>
      </c>
      <c r="B78" s="156" t="str">
        <f t="shared" si="1"/>
        <v>2. Сбалансированность системы коммунальной инфраструктуры    Объем товаров и услуг, реализуемый по приборам учета  (тыс. Гкал/ч)</v>
      </c>
      <c r="C78" s="103">
        <v>1</v>
      </c>
      <c r="D78" s="275"/>
      <c r="E78" s="136" t="s">
        <v>336</v>
      </c>
      <c r="F78" s="133">
        <v>0</v>
      </c>
      <c r="G78" s="76"/>
      <c r="H78" s="128"/>
    </row>
    <row r="79" spans="1:8" ht="11.25">
      <c r="A79" s="155" t="s">
        <v>278</v>
      </c>
      <c r="B79" s="156" t="str">
        <f t="shared" si="1"/>
        <v>2. Сбалансированность системы коммунальной инфраструктуры    Общий объем реализации товаров и услуг (тыс. Гкал/ч)</v>
      </c>
      <c r="C79" s="103">
        <v>1</v>
      </c>
      <c r="D79" s="275"/>
      <c r="E79" s="136" t="s">
        <v>337</v>
      </c>
      <c r="F79" s="133">
        <v>0</v>
      </c>
      <c r="G79" s="76"/>
      <c r="H79" s="128"/>
    </row>
    <row r="80" spans="3:8" ht="12.75">
      <c r="C80" s="103">
        <v>1</v>
      </c>
      <c r="D80" s="278" t="s">
        <v>436</v>
      </c>
      <c r="E80" s="279"/>
      <c r="F80" s="280"/>
      <c r="G80" s="76"/>
      <c r="H80" s="128"/>
    </row>
    <row r="81" spans="1:17" s="55" customFormat="1" ht="11.25">
      <c r="A81" s="52" t="s">
        <v>279</v>
      </c>
      <c r="B81" s="156" t="str">
        <f>$D$80&amp;" "&amp;E81</f>
        <v>3. Доступность товаров и услуг для потребителей Доля потребителей в жилых домах, обеспеченных доступом к объектам (%)</v>
      </c>
      <c r="C81" s="103">
        <v>1</v>
      </c>
      <c r="D81" s="275" t="s">
        <v>437</v>
      </c>
      <c r="E81" s="115" t="s">
        <v>212</v>
      </c>
      <c r="F81" s="120">
        <f>IF(F83=0,0,F82/F83)</f>
        <v>0.3980846774193548</v>
      </c>
      <c r="G81" s="64"/>
      <c r="H81" s="56"/>
      <c r="I81" s="50"/>
      <c r="O81" s="50"/>
      <c r="P81" s="50"/>
      <c r="Q81" s="50"/>
    </row>
    <row r="82" spans="1:17" s="55" customFormat="1" ht="11.25">
      <c r="A82" s="52" t="s">
        <v>280</v>
      </c>
      <c r="B82" s="156" t="str">
        <f aca="true" t="shared" si="2" ref="B82:B93">$D$80&amp;" "&amp;E82</f>
        <v>3. Доступность товаров и услуг для потребителей    Численность населения, пользующихся услугами данной организации (чел.)</v>
      </c>
      <c r="C82" s="103">
        <v>1</v>
      </c>
      <c r="D82" s="275"/>
      <c r="E82" s="107" t="s">
        <v>201</v>
      </c>
      <c r="F82" s="108">
        <v>19745</v>
      </c>
      <c r="G82" s="160"/>
      <c r="H82" s="56"/>
      <c r="I82" s="50"/>
      <c r="O82" s="50"/>
      <c r="P82" s="50"/>
      <c r="Q82" s="50"/>
    </row>
    <row r="83" spans="1:17" s="53" customFormat="1" ht="11.25">
      <c r="A83" s="52" t="s">
        <v>281</v>
      </c>
      <c r="B83" s="156" t="str">
        <f t="shared" si="2"/>
        <v>3. Доступность товаров и услуг для потребителей    Численность населения, муниципального образования (чел.)</v>
      </c>
      <c r="C83" s="103">
        <v>1</v>
      </c>
      <c r="D83" s="281"/>
      <c r="E83" s="109" t="s">
        <v>209</v>
      </c>
      <c r="F83" s="110">
        <v>49600</v>
      </c>
      <c r="G83" s="161"/>
      <c r="H83" s="144"/>
      <c r="I83" s="146"/>
      <c r="J83" s="144"/>
      <c r="O83" s="50"/>
      <c r="P83" s="50"/>
      <c r="Q83" s="50"/>
    </row>
    <row r="84" spans="1:17" s="55" customFormat="1" ht="15" customHeight="1">
      <c r="A84" s="52" t="s">
        <v>282</v>
      </c>
      <c r="B84" s="156" t="str">
        <f t="shared" si="2"/>
        <v>3. Доступность товаров и услуг для потребителей Доля расходов на оплату услуг в совокупном доходе населения (%)</v>
      </c>
      <c r="C84" s="103">
        <v>1</v>
      </c>
      <c r="D84" s="276" t="s">
        <v>438</v>
      </c>
      <c r="E84" s="69" t="s">
        <v>206</v>
      </c>
      <c r="F84" s="111">
        <f>IF(F86=0,0,F85/F86)</f>
        <v>0</v>
      </c>
      <c r="G84" s="160"/>
      <c r="H84" s="273"/>
      <c r="I84" s="274"/>
      <c r="J84" s="274"/>
      <c r="O84" s="50"/>
      <c r="P84" s="50"/>
      <c r="Q84" s="50"/>
    </row>
    <row r="85" spans="1:17" s="55" customFormat="1" ht="11.25">
      <c r="A85" s="52" t="s">
        <v>283</v>
      </c>
      <c r="B85" s="156" t="str">
        <f t="shared" si="2"/>
        <v>3. Доступность товаров и услуг для потребителей    Среднемесячный платеж населения за услуги теплоснабжения (руб.)</v>
      </c>
      <c r="C85" s="103">
        <v>1</v>
      </c>
      <c r="D85" s="277"/>
      <c r="E85" s="107" t="s">
        <v>439</v>
      </c>
      <c r="F85" s="112">
        <v>0</v>
      </c>
      <c r="G85" s="160"/>
      <c r="H85" s="56"/>
      <c r="I85" s="50"/>
      <c r="O85" s="50"/>
      <c r="P85" s="50"/>
      <c r="Q85" s="50"/>
    </row>
    <row r="86" spans="1:17" s="55" customFormat="1" ht="11.25">
      <c r="A86" s="52" t="s">
        <v>284</v>
      </c>
      <c r="B86" s="156" t="str">
        <f t="shared" si="2"/>
        <v>3. Доступность товаров и услуг для потребителей    Денежные доходы населения, средние на человека (руб.)</v>
      </c>
      <c r="C86" s="103">
        <v>1</v>
      </c>
      <c r="D86" s="277"/>
      <c r="E86" s="107" t="s">
        <v>207</v>
      </c>
      <c r="F86" s="112">
        <v>0</v>
      </c>
      <c r="G86" s="64"/>
      <c r="H86" s="56"/>
      <c r="I86" s="50"/>
      <c r="O86" s="50"/>
      <c r="P86" s="50"/>
      <c r="Q86" s="50"/>
    </row>
    <row r="87" spans="1:17" s="55" customFormat="1" ht="11.25">
      <c r="A87" s="52" t="s">
        <v>285</v>
      </c>
      <c r="B87" s="156" t="str">
        <f t="shared" si="2"/>
        <v>3. Доступность товаров и услуг для потребителей Индекс нового строительства (ед.)</v>
      </c>
      <c r="C87" s="103">
        <v>1</v>
      </c>
      <c r="D87" s="275" t="s">
        <v>440</v>
      </c>
      <c r="E87" s="115" t="s">
        <v>162</v>
      </c>
      <c r="F87" s="118">
        <f>IF(F23=0,0,F88/F23)</f>
        <v>0</v>
      </c>
      <c r="G87" s="64"/>
      <c r="H87" s="56"/>
      <c r="I87" s="50"/>
      <c r="O87" s="50"/>
      <c r="P87" s="50"/>
      <c r="Q87" s="50"/>
    </row>
    <row r="88" spans="1:17" s="55" customFormat="1" ht="11.25">
      <c r="A88" s="52" t="s">
        <v>286</v>
      </c>
      <c r="B88" s="156" t="str">
        <f t="shared" si="2"/>
        <v>3. Доступность товаров и услуг для потребителей    Протяженность построенных сетей (км.)</v>
      </c>
      <c r="C88" s="103">
        <v>1</v>
      </c>
      <c r="D88" s="275"/>
      <c r="E88" s="136" t="s">
        <v>128</v>
      </c>
      <c r="F88" s="133">
        <v>0</v>
      </c>
      <c r="G88" s="64"/>
      <c r="H88" s="56"/>
      <c r="I88" s="50"/>
      <c r="O88" s="50"/>
      <c r="P88" s="50"/>
      <c r="Q88" s="50"/>
    </row>
    <row r="89" spans="1:8" ht="11.25">
      <c r="A89" s="155" t="s">
        <v>287</v>
      </c>
      <c r="B89" s="156" t="str">
        <f t="shared" si="2"/>
        <v>3. Доступность товаров и услуг для потребителей Удельное теплопотребление, (Гкал/чел)</v>
      </c>
      <c r="C89" s="103">
        <v>1</v>
      </c>
      <c r="D89" s="114" t="s">
        <v>441</v>
      </c>
      <c r="E89" s="69" t="s">
        <v>442</v>
      </c>
      <c r="F89" s="124">
        <f>IF(F82=0,0,F39/F82*1000)</f>
        <v>1.1881488984553052</v>
      </c>
      <c r="G89" s="76"/>
      <c r="H89" s="128"/>
    </row>
    <row r="90" spans="1:17" s="55" customFormat="1" ht="11.25">
      <c r="A90" s="52" t="s">
        <v>288</v>
      </c>
      <c r="B90" s="156" t="str">
        <f t="shared" si="2"/>
        <v>3. Доступность товаров и услуг для потребителей Стоимость подключения в расчете на 1 м2 (%)</v>
      </c>
      <c r="C90" s="103">
        <v>1</v>
      </c>
      <c r="D90" s="275" t="s">
        <v>443</v>
      </c>
      <c r="E90" s="69" t="s">
        <v>163</v>
      </c>
      <c r="F90" s="118">
        <f>IF(F91=0,0,(F92*F93)/F91)</f>
        <v>0</v>
      </c>
      <c r="G90" s="64"/>
      <c r="H90" s="56"/>
      <c r="I90" s="50"/>
      <c r="O90" s="50"/>
      <c r="P90" s="50"/>
      <c r="Q90" s="50"/>
    </row>
    <row r="91" spans="1:17" s="55" customFormat="1" ht="11.25">
      <c r="A91" s="52" t="s">
        <v>289</v>
      </c>
      <c r="B91" s="156" t="str">
        <f t="shared" si="2"/>
        <v>3. Доступность товаров и услуг для потребителей    Средняя рыночная стоимость 1 кв. м нового жилья (руб.)</v>
      </c>
      <c r="C91" s="103">
        <v>1</v>
      </c>
      <c r="D91" s="275"/>
      <c r="E91" s="130" t="s">
        <v>115</v>
      </c>
      <c r="F91" s="133">
        <v>0</v>
      </c>
      <c r="G91" s="64"/>
      <c r="H91" s="56"/>
      <c r="I91" s="50"/>
      <c r="O91" s="50"/>
      <c r="P91" s="50"/>
      <c r="Q91" s="50"/>
    </row>
    <row r="92" spans="1:17" s="55" customFormat="1" ht="11.25">
      <c r="A92" s="52" t="s">
        <v>290</v>
      </c>
      <c r="B92" s="156" t="str">
        <f t="shared" si="2"/>
        <v>3. Доступность товаров и услуг для потребителей    Удельная нагрузка на новое строительство (Гкал/ч на кв.м.)</v>
      </c>
      <c r="C92" s="103">
        <v>1</v>
      </c>
      <c r="D92" s="275"/>
      <c r="E92" s="130" t="s">
        <v>338</v>
      </c>
      <c r="F92" s="133">
        <v>0</v>
      </c>
      <c r="G92" s="64"/>
      <c r="H92" s="56"/>
      <c r="I92" s="50"/>
      <c r="O92" s="50"/>
      <c r="P92" s="50"/>
      <c r="Q92" s="50"/>
    </row>
    <row r="93" spans="1:17" s="55" customFormat="1" ht="11.25">
      <c r="A93" s="52" t="s">
        <v>291</v>
      </c>
      <c r="B93" s="156" t="str">
        <f t="shared" si="2"/>
        <v>3. Доступность товаров и услуг для потребителей    Тариф на подключение к системе коммунальной инфраструктуры (рублей на Гкал/ч)</v>
      </c>
      <c r="C93" s="103">
        <v>1</v>
      </c>
      <c r="D93" s="275"/>
      <c r="E93" s="130" t="s">
        <v>339</v>
      </c>
      <c r="F93" s="133">
        <v>0</v>
      </c>
      <c r="G93" s="64"/>
      <c r="H93" s="56"/>
      <c r="I93" s="50"/>
      <c r="O93" s="50"/>
      <c r="P93" s="50"/>
      <c r="Q93" s="50"/>
    </row>
    <row r="94" spans="1:17" s="55" customFormat="1" ht="12.75">
      <c r="A94" s="52"/>
      <c r="B94" s="50"/>
      <c r="C94" s="103">
        <v>1</v>
      </c>
      <c r="D94" s="278" t="s">
        <v>444</v>
      </c>
      <c r="E94" s="279"/>
      <c r="F94" s="280"/>
      <c r="G94" s="64"/>
      <c r="H94" s="56"/>
      <c r="I94" s="50"/>
      <c r="O94" s="50"/>
      <c r="P94" s="50"/>
      <c r="Q94" s="50"/>
    </row>
    <row r="95" spans="1:17" s="55" customFormat="1" ht="11.25">
      <c r="A95" s="52" t="s">
        <v>292</v>
      </c>
      <c r="B95" s="156" t="str">
        <f>$D$94&amp;" "&amp;E95</f>
        <v>4. Эффективность деятельности      Рентабельность деятельности (%)</v>
      </c>
      <c r="C95" s="103">
        <v>1</v>
      </c>
      <c r="D95" s="275" t="s">
        <v>445</v>
      </c>
      <c r="E95" s="115" t="s">
        <v>164</v>
      </c>
      <c r="F95" s="120">
        <f>IF(F97=0,0,F96/F97)</f>
        <v>-0.005482456140350877</v>
      </c>
      <c r="G95" s="64"/>
      <c r="H95" s="56"/>
      <c r="I95" s="50"/>
      <c r="O95" s="50"/>
      <c r="P95" s="50"/>
      <c r="Q95" s="50"/>
    </row>
    <row r="96" spans="1:17" s="55" customFormat="1" ht="11.25">
      <c r="A96" s="52" t="s">
        <v>293</v>
      </c>
      <c r="B96" s="156" t="str">
        <f aca="true" t="shared" si="3" ref="B96:B116">$D$94&amp;" "&amp;E96</f>
        <v>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96" s="103">
        <v>1</v>
      </c>
      <c r="D96" s="275"/>
      <c r="E96" s="143" t="s">
        <v>103</v>
      </c>
      <c r="F96" s="133">
        <v>-170</v>
      </c>
      <c r="G96" s="64"/>
      <c r="H96" s="56"/>
      <c r="I96" s="50"/>
      <c r="O96" s="50"/>
      <c r="P96" s="50"/>
      <c r="Q96" s="50"/>
    </row>
    <row r="97" spans="1:17" s="55" customFormat="1" ht="11.25">
      <c r="A97" s="52" t="s">
        <v>294</v>
      </c>
      <c r="B97" s="156" t="str">
        <f t="shared" si="3"/>
        <v>4. Эффективность деятельности         Выручка организации коммунального комплекса (тыс. руб.)</v>
      </c>
      <c r="C97" s="103">
        <v>1</v>
      </c>
      <c r="D97" s="275"/>
      <c r="E97" s="143" t="s">
        <v>104</v>
      </c>
      <c r="F97" s="133">
        <v>31008</v>
      </c>
      <c r="G97" s="64"/>
      <c r="H97" s="56"/>
      <c r="I97" s="50"/>
      <c r="O97" s="50"/>
      <c r="P97" s="50"/>
      <c r="Q97" s="50"/>
    </row>
    <row r="98" spans="1:17" s="55" customFormat="1" ht="11.25">
      <c r="A98" s="52" t="s">
        <v>295</v>
      </c>
      <c r="B98" s="156" t="str">
        <f t="shared" si="3"/>
        <v>4. Эффективность деятельности      Уровень сбора платежей (%)</v>
      </c>
      <c r="C98" s="103">
        <v>1</v>
      </c>
      <c r="D98" s="275" t="s">
        <v>446</v>
      </c>
      <c r="E98" s="115" t="s">
        <v>165</v>
      </c>
      <c r="F98" s="120">
        <f>IF(F100=0,0,F99/F100)</f>
        <v>0.48541911503457325</v>
      </c>
      <c r="G98" s="64"/>
      <c r="H98" s="56"/>
      <c r="I98" s="50"/>
      <c r="O98" s="50"/>
      <c r="P98" s="50"/>
      <c r="Q98" s="50"/>
    </row>
    <row r="99" spans="1:17" s="55" customFormat="1" ht="11.25">
      <c r="A99" s="52" t="s">
        <v>296</v>
      </c>
      <c r="B99" s="156" t="str">
        <f t="shared" si="3"/>
        <v>4. Эффективность деятельности         Объем средств, собранных за услуги объектов теплоснабжения (тыс. руб.)</v>
      </c>
      <c r="C99" s="103">
        <v>1</v>
      </c>
      <c r="D99" s="275"/>
      <c r="E99" s="136" t="s">
        <v>105</v>
      </c>
      <c r="F99" s="133">
        <v>17761</v>
      </c>
      <c r="G99" s="64"/>
      <c r="H99" s="56"/>
      <c r="I99" s="50"/>
      <c r="O99" s="50"/>
      <c r="P99" s="50"/>
      <c r="Q99" s="50"/>
    </row>
    <row r="100" spans="1:17" s="55" customFormat="1" ht="11.25">
      <c r="A100" s="52" t="s">
        <v>297</v>
      </c>
      <c r="B100" s="156" t="str">
        <f t="shared" si="3"/>
        <v>4. Эффективность деятельности         Объем начисленных средств за услуги объектов теплоснабжения (тыс. руб.)</v>
      </c>
      <c r="C100" s="103">
        <v>1</v>
      </c>
      <c r="D100" s="275"/>
      <c r="E100" s="136" t="s">
        <v>106</v>
      </c>
      <c r="F100" s="133">
        <v>36589</v>
      </c>
      <c r="G100" s="64"/>
      <c r="H100" s="56"/>
      <c r="I100" s="50"/>
      <c r="O100" s="50"/>
      <c r="P100" s="50"/>
      <c r="Q100" s="50"/>
    </row>
    <row r="101" spans="1:8" ht="15" customHeight="1">
      <c r="A101" s="155" t="s">
        <v>298</v>
      </c>
      <c r="B101" s="156" t="str">
        <f t="shared" si="3"/>
        <v>4. Эффективность деятельности      Удельный норматив расхода топлива на отпущенную тепловую энергию (кг условного топлива на Гкал. )</v>
      </c>
      <c r="C101" s="103">
        <v>1</v>
      </c>
      <c r="D101" s="114" t="s">
        <v>447</v>
      </c>
      <c r="E101" s="147" t="s">
        <v>448</v>
      </c>
      <c r="F101" s="148">
        <v>172.13</v>
      </c>
      <c r="G101" s="76"/>
      <c r="H101" s="128"/>
    </row>
    <row r="102" spans="1:8" ht="11.25">
      <c r="A102" s="155" t="s">
        <v>299</v>
      </c>
      <c r="B102" s="156" t="str">
        <f t="shared" si="3"/>
        <v>4. Эффективность деятельности      Коэффициент соотношения фактического расхода топлива с нормативным (ед.)</v>
      </c>
      <c r="C102" s="103">
        <v>1</v>
      </c>
      <c r="D102" s="275" t="s">
        <v>449</v>
      </c>
      <c r="E102" s="131" t="s">
        <v>112</v>
      </c>
      <c r="F102" s="149">
        <f>IF(F101=0,0,F103/F101)</f>
        <v>1.5549294138151397</v>
      </c>
      <c r="G102" s="76"/>
      <c r="H102" s="128"/>
    </row>
    <row r="103" spans="1:8" ht="11.25">
      <c r="A103" s="155" t="s">
        <v>300</v>
      </c>
      <c r="B103" s="156" t="str">
        <f t="shared" si="3"/>
        <v>4. Эффективность деятельности         Фактический удельный расход топлива на отпущенную тепловую энергию (кг условного топлива на Гкал.)</v>
      </c>
      <c r="C103" s="103">
        <v>1</v>
      </c>
      <c r="D103" s="275"/>
      <c r="E103" s="129" t="s">
        <v>450</v>
      </c>
      <c r="F103" s="150">
        <v>267.65</v>
      </c>
      <c r="G103" s="76"/>
      <c r="H103" s="128"/>
    </row>
    <row r="104" spans="1:8" ht="22.5">
      <c r="A104" s="155" t="s">
        <v>301</v>
      </c>
      <c r="B104" s="156" t="str">
        <f t="shared" si="3"/>
        <v>4. Эффективность деятельности         Удельный норматив расхода воды на отпущенную тепловую энергию (Приказ ФСТ от 6.8.2004 N 20-э/2), (куб. м на Гкал.)</v>
      </c>
      <c r="C104" s="103">
        <v>1</v>
      </c>
      <c r="D104" s="114" t="s">
        <v>451</v>
      </c>
      <c r="E104" s="129" t="s">
        <v>452</v>
      </c>
      <c r="F104" s="140">
        <v>28</v>
      </c>
      <c r="G104" s="76"/>
      <c r="H104" s="128"/>
    </row>
    <row r="105" spans="1:8" ht="11.25">
      <c r="A105" s="155" t="s">
        <v>302</v>
      </c>
      <c r="B105" s="156" t="str">
        <f t="shared" si="3"/>
        <v>4. Эффективность деятельности      Коэффициент соотношения фактического расхода воды с нормативным (ед. )</v>
      </c>
      <c r="C105" s="103">
        <v>1</v>
      </c>
      <c r="D105" s="275" t="s">
        <v>0</v>
      </c>
      <c r="E105" s="131" t="s">
        <v>1</v>
      </c>
      <c r="F105" s="119">
        <f>IF(F104=0,0,F106/F104)</f>
        <v>0.015</v>
      </c>
      <c r="G105" s="76"/>
      <c r="H105" s="128"/>
    </row>
    <row r="106" spans="1:8" ht="11.25">
      <c r="A106" s="155" t="s">
        <v>303</v>
      </c>
      <c r="B106" s="156" t="str">
        <f t="shared" si="3"/>
        <v>4. Эффективность деятельности         Фактический расход воды на отпущенную тепловую энергию (куб. м на Гкал.)</v>
      </c>
      <c r="C106" s="103">
        <v>1</v>
      </c>
      <c r="D106" s="275"/>
      <c r="E106" s="129" t="s">
        <v>2</v>
      </c>
      <c r="F106" s="133">
        <v>0.42</v>
      </c>
      <c r="G106" s="76"/>
      <c r="H106" s="128"/>
    </row>
    <row r="107" spans="1:17" s="55" customFormat="1" ht="11.25">
      <c r="A107" s="52" t="s">
        <v>304</v>
      </c>
      <c r="B107" s="156" t="str">
        <f t="shared" si="3"/>
        <v>4. Эффективность деятельности      Эффективность использования энергии, (кВтч/тыс.Гкал)</v>
      </c>
      <c r="C107" s="103">
        <v>1</v>
      </c>
      <c r="D107" s="114" t="s">
        <v>3</v>
      </c>
      <c r="E107" s="115" t="s">
        <v>4</v>
      </c>
      <c r="F107" s="134">
        <v>57.7</v>
      </c>
      <c r="G107" s="64"/>
      <c r="H107" s="56"/>
      <c r="I107" s="50"/>
      <c r="O107" s="50"/>
      <c r="P107" s="50"/>
      <c r="Q107" s="50"/>
    </row>
    <row r="108" spans="1:17" s="55" customFormat="1" ht="11.25">
      <c r="A108" s="52" t="s">
        <v>305</v>
      </c>
      <c r="B108" s="156" t="str">
        <f t="shared" si="3"/>
        <v>4. Эффективность деятельности         Расход электрической энергии, (тыс. кВтч)</v>
      </c>
      <c r="C108" s="103">
        <v>1</v>
      </c>
      <c r="D108" s="275" t="s">
        <v>5</v>
      </c>
      <c r="E108" s="136" t="s">
        <v>129</v>
      </c>
      <c r="F108" s="133">
        <v>1268.9</v>
      </c>
      <c r="G108" s="64"/>
      <c r="H108" s="56"/>
      <c r="I108" s="50"/>
      <c r="O108" s="50"/>
      <c r="P108" s="50"/>
      <c r="Q108" s="50"/>
    </row>
    <row r="109" spans="1:17" s="55" customFormat="1" ht="11.25">
      <c r="A109" s="52" t="s">
        <v>306</v>
      </c>
      <c r="B109" s="156" t="str">
        <f t="shared" si="3"/>
        <v>4. Эффективность деятельности         Фактический расход электрической энергии на отпущенную тепловую энергию (кВтч на Гкал.)</v>
      </c>
      <c r="C109" s="103">
        <v>1</v>
      </c>
      <c r="D109" s="275"/>
      <c r="E109" s="136" t="s">
        <v>328</v>
      </c>
      <c r="F109" s="118">
        <v>44.4</v>
      </c>
      <c r="G109" s="64"/>
      <c r="H109" s="56"/>
      <c r="I109" s="50"/>
      <c r="O109" s="50"/>
      <c r="P109" s="50"/>
      <c r="Q109" s="50"/>
    </row>
    <row r="110" spans="1:8" ht="11.25">
      <c r="A110" s="52" t="s">
        <v>307</v>
      </c>
      <c r="B110" s="156" t="str">
        <f t="shared" si="3"/>
        <v>4. Эффективность деятельности      Коэффициент соотношения фактического расхода электрической энергии с нормативным (ед.)</v>
      </c>
      <c r="C110" s="103">
        <v>1</v>
      </c>
      <c r="D110" s="275"/>
      <c r="E110" s="131" t="s">
        <v>111</v>
      </c>
      <c r="F110" s="119">
        <f>IF(F107=0,0,F109/F107)</f>
        <v>0.7694974003466204</v>
      </c>
      <c r="G110" s="76"/>
      <c r="H110" s="128"/>
    </row>
    <row r="111" spans="1:17" s="55" customFormat="1" ht="11.25">
      <c r="A111" s="52" t="s">
        <v>308</v>
      </c>
      <c r="B111" s="156" t="str">
        <f t="shared" si="3"/>
        <v>4. Эффективность деятельности      Эффективность использования персонала (трудоемкость производства) (чел./км сетей)</v>
      </c>
      <c r="C111" s="103">
        <v>1</v>
      </c>
      <c r="D111" s="275" t="s">
        <v>6</v>
      </c>
      <c r="E111" s="115" t="s">
        <v>454</v>
      </c>
      <c r="F111" s="118">
        <f>IF(F23=0,0,F112/F23)</f>
        <v>1.7882544198333672</v>
      </c>
      <c r="G111" s="64"/>
      <c r="H111" s="56"/>
      <c r="I111" s="50"/>
      <c r="O111" s="50"/>
      <c r="P111" s="50"/>
      <c r="Q111" s="50"/>
    </row>
    <row r="112" spans="1:17" s="55" customFormat="1" ht="11.25">
      <c r="A112" s="52" t="s">
        <v>309</v>
      </c>
      <c r="B112" s="156" t="str">
        <f t="shared" si="3"/>
        <v>4. Эффективность деятельности         Штатное кол-во персонала (чел.)</v>
      </c>
      <c r="C112" s="103">
        <v>1</v>
      </c>
      <c r="D112" s="275"/>
      <c r="E112" s="113" t="s">
        <v>7</v>
      </c>
      <c r="F112" s="132">
        <v>176</v>
      </c>
      <c r="G112" s="64"/>
      <c r="H112" s="56"/>
      <c r="I112" s="50"/>
      <c r="O112" s="50"/>
      <c r="P112" s="50"/>
      <c r="Q112" s="50"/>
    </row>
    <row r="113" spans="1:17" s="55" customFormat="1" ht="11.25">
      <c r="A113" s="52" t="s">
        <v>310</v>
      </c>
      <c r="B113" s="156" t="str">
        <f t="shared" si="3"/>
        <v>4. Эффективность деятельности      Производительность труда (Гкал/чел)</v>
      </c>
      <c r="C113" s="103">
        <v>1</v>
      </c>
      <c r="D113" s="114" t="s">
        <v>8</v>
      </c>
      <c r="E113" s="115" t="s">
        <v>9</v>
      </c>
      <c r="F113" s="118">
        <f>IF(F112=0,0,F38/F112*1000)</f>
        <v>162.38636363636363</v>
      </c>
      <c r="G113" s="64"/>
      <c r="H113" s="56"/>
      <c r="I113" s="50"/>
      <c r="O113" s="50"/>
      <c r="P113" s="50"/>
      <c r="Q113" s="50"/>
    </row>
    <row r="114" spans="1:17" s="55" customFormat="1" ht="11.25">
      <c r="A114" s="52" t="s">
        <v>311</v>
      </c>
      <c r="B114" s="156" t="str">
        <f t="shared" si="3"/>
        <v>4. Эффективность деятельности      Период сбора платежей (дней)</v>
      </c>
      <c r="C114" s="103">
        <v>1</v>
      </c>
      <c r="D114" s="275" t="s">
        <v>10</v>
      </c>
      <c r="E114" s="115" t="s">
        <v>166</v>
      </c>
      <c r="F114" s="119">
        <f>IF(F116=0,0,Справочники!I8/(F115/F116))</f>
        <v>55.25503095975232</v>
      </c>
      <c r="G114" s="64"/>
      <c r="H114" s="56"/>
      <c r="I114" s="50"/>
      <c r="O114" s="50"/>
      <c r="P114" s="50"/>
      <c r="Q114" s="50"/>
    </row>
    <row r="115" spans="1:17" s="55" customFormat="1" ht="11.25">
      <c r="A115" s="52" t="s">
        <v>312</v>
      </c>
      <c r="B115" s="156" t="str">
        <f t="shared" si="3"/>
        <v>4. Эффективность деятельности         Объем выручки от реализации ПП и ИП (тыс. руб.)</v>
      </c>
      <c r="C115" s="103">
        <v>1</v>
      </c>
      <c r="D115" s="275"/>
      <c r="E115" s="136" t="s">
        <v>107</v>
      </c>
      <c r="F115" s="133">
        <v>31008</v>
      </c>
      <c r="G115" s="64"/>
      <c r="H115" s="56"/>
      <c r="I115" s="50"/>
      <c r="O115" s="50"/>
      <c r="P115" s="50"/>
      <c r="Q115" s="50"/>
    </row>
    <row r="116" spans="1:17" s="55" customFormat="1" ht="11.25">
      <c r="A116" s="52" t="s">
        <v>313</v>
      </c>
      <c r="B116" s="156" t="str">
        <f t="shared" si="3"/>
        <v>4. Эффективность деятельности         Объем дебиторской задолженности за период реализации ПП и ИП (тыс. руб.)</v>
      </c>
      <c r="C116" s="103">
        <v>1</v>
      </c>
      <c r="D116" s="275"/>
      <c r="E116" s="136" t="s">
        <v>110</v>
      </c>
      <c r="F116" s="133">
        <v>18828</v>
      </c>
      <c r="G116" s="64"/>
      <c r="H116" s="56"/>
      <c r="I116" s="50"/>
      <c r="O116" s="50"/>
      <c r="P116" s="50"/>
      <c r="Q116" s="50"/>
    </row>
    <row r="117" spans="3:8" ht="12.75">
      <c r="C117" s="103">
        <v>1</v>
      </c>
      <c r="D117" s="284" t="s">
        <v>11</v>
      </c>
      <c r="E117" s="285"/>
      <c r="F117" s="286"/>
      <c r="G117" s="76"/>
      <c r="H117" s="128"/>
    </row>
    <row r="118" spans="1:8" ht="11.25">
      <c r="A118" s="155" t="s">
        <v>314</v>
      </c>
      <c r="B118" s="156" t="str">
        <f>$D$117&amp;" "&amp;E118</f>
        <v>5. Источники инвестирования инвестиционной программы            Привлеченные средства (тыс. руб.), из них:</v>
      </c>
      <c r="C118" s="103">
        <v>1</v>
      </c>
      <c r="D118" s="282" t="s">
        <v>12</v>
      </c>
      <c r="E118" s="104" t="s">
        <v>167</v>
      </c>
      <c r="F118" s="118">
        <f>F119+F121+F122+F126+F127</f>
        <v>0</v>
      </c>
      <c r="G118" s="76"/>
      <c r="H118" s="128"/>
    </row>
    <row r="119" spans="1:8" ht="11.25">
      <c r="A119" s="155" t="s">
        <v>315</v>
      </c>
      <c r="B119" s="156" t="str">
        <f aca="true" t="shared" si="4" ref="B119:B134">$D$117&amp;" "&amp;E119</f>
        <v>5. Источники инвестирования инвестиционной программы               кредиты банков (тыс. руб.)</v>
      </c>
      <c r="C119" s="103">
        <v>1</v>
      </c>
      <c r="D119" s="282"/>
      <c r="E119" s="138" t="s">
        <v>130</v>
      </c>
      <c r="F119" s="118">
        <v>0</v>
      </c>
      <c r="G119" s="76"/>
      <c r="H119" s="128"/>
    </row>
    <row r="120" spans="1:8" ht="11.25">
      <c r="A120" s="155" t="s">
        <v>316</v>
      </c>
      <c r="B120" s="156" t="str">
        <f t="shared" si="4"/>
        <v>5. Источники инвестирования инвестиционной программы                             из них:  кредиты иностранных банков (тыс. руб.)</v>
      </c>
      <c r="C120" s="103">
        <v>1</v>
      </c>
      <c r="D120" s="282"/>
      <c r="E120" s="125" t="s">
        <v>168</v>
      </c>
      <c r="F120" s="118">
        <v>0</v>
      </c>
      <c r="G120" s="76"/>
      <c r="H120" s="128"/>
    </row>
    <row r="121" spans="1:8" ht="11.25">
      <c r="A121" s="155" t="s">
        <v>317</v>
      </c>
      <c r="B121" s="156" t="str">
        <f t="shared" si="4"/>
        <v>5. Источники инвестирования инвестиционной программы               заемные средства других организаций (тыс. руб.)</v>
      </c>
      <c r="C121" s="103">
        <v>1</v>
      </c>
      <c r="D121" s="282"/>
      <c r="E121" s="138" t="s">
        <v>219</v>
      </c>
      <c r="F121" s="118">
        <v>0</v>
      </c>
      <c r="G121" s="76"/>
      <c r="H121" s="128"/>
    </row>
    <row r="122" spans="1:8" ht="11.25">
      <c r="A122" s="155" t="s">
        <v>318</v>
      </c>
      <c r="B122" s="156" t="str">
        <f t="shared" si="4"/>
        <v>5. Источники инвестирования инвестиционной программы            бюджетные средства (тыс. руб.)</v>
      </c>
      <c r="C122" s="103">
        <v>1</v>
      </c>
      <c r="D122" s="282"/>
      <c r="E122" s="126" t="s">
        <v>169</v>
      </c>
      <c r="F122" s="118">
        <f>SUM(F123:F125)</f>
        <v>0</v>
      </c>
      <c r="G122" s="76"/>
      <c r="H122" s="128"/>
    </row>
    <row r="123" spans="1:8" ht="11.25">
      <c r="A123" s="155" t="s">
        <v>319</v>
      </c>
      <c r="B123" s="156" t="str">
        <f t="shared" si="4"/>
        <v>5. Источники инвестирования инвестиционной программы                             из них:  Федеральный бюджет (тыс. руб.)</v>
      </c>
      <c r="C123" s="103">
        <v>1</v>
      </c>
      <c r="D123" s="282"/>
      <c r="E123" s="125" t="s">
        <v>170</v>
      </c>
      <c r="F123" s="118">
        <v>0</v>
      </c>
      <c r="G123" s="76"/>
      <c r="H123" s="128"/>
    </row>
    <row r="124" spans="1:8" ht="11.25">
      <c r="A124" s="155" t="s">
        <v>320</v>
      </c>
      <c r="B124" s="156" t="str">
        <f t="shared" si="4"/>
        <v>5. Источники инвестирования инвестиционной программы                                           бюджет субъекта РФ (тыс. руб.)</v>
      </c>
      <c r="C124" s="103">
        <v>1</v>
      </c>
      <c r="D124" s="282"/>
      <c r="E124" s="125" t="s">
        <v>171</v>
      </c>
      <c r="F124" s="118">
        <v>0</v>
      </c>
      <c r="G124" s="76"/>
      <c r="H124" s="128"/>
    </row>
    <row r="125" spans="1:8" ht="11.25">
      <c r="A125" s="155" t="s">
        <v>321</v>
      </c>
      <c r="B125" s="156" t="str">
        <f t="shared" si="4"/>
        <v>5. Источники инвестирования инвестиционной программы                                           бюджет муниципального образования (тыс. руб.)</v>
      </c>
      <c r="C125" s="103">
        <v>1</v>
      </c>
      <c r="D125" s="282"/>
      <c r="E125" s="125" t="s">
        <v>172</v>
      </c>
      <c r="F125" s="118">
        <v>0</v>
      </c>
      <c r="G125" s="76"/>
      <c r="H125" s="128"/>
    </row>
    <row r="126" spans="1:8" ht="11.25">
      <c r="A126" s="155" t="s">
        <v>322</v>
      </c>
      <c r="B126" s="156" t="str">
        <f t="shared" si="4"/>
        <v>5. Источники инвестирования инвестиционной программы               средства внебюджетных фондов (тыс. руб.)</v>
      </c>
      <c r="C126" s="103">
        <v>1</v>
      </c>
      <c r="D126" s="282"/>
      <c r="E126" s="138" t="s">
        <v>97</v>
      </c>
      <c r="F126" s="118">
        <v>0</v>
      </c>
      <c r="G126" s="76"/>
      <c r="H126" s="128"/>
    </row>
    <row r="127" spans="1:8" ht="11.25">
      <c r="A127" s="155" t="s">
        <v>323</v>
      </c>
      <c r="B127" s="156" t="str">
        <f t="shared" si="4"/>
        <v>5. Источники инвестирования инвестиционной программы                   прочие средства (тыс. руб.)</v>
      </c>
      <c r="C127" s="103">
        <v>1</v>
      </c>
      <c r="D127" s="282"/>
      <c r="E127" s="139" t="s">
        <v>98</v>
      </c>
      <c r="F127" s="118">
        <v>0</v>
      </c>
      <c r="G127" s="76"/>
      <c r="H127" s="128"/>
    </row>
    <row r="128" spans="1:8" ht="11.25">
      <c r="A128" s="155" t="s">
        <v>324</v>
      </c>
      <c r="B128" s="156" t="str">
        <f t="shared" si="4"/>
        <v>5. Источники инвестирования инвестиционной программы                   амортизация (тыс.руб.)</v>
      </c>
      <c r="C128" s="103">
        <v>1</v>
      </c>
      <c r="D128" s="282"/>
      <c r="E128" s="139" t="s">
        <v>99</v>
      </c>
      <c r="F128" s="118">
        <v>0</v>
      </c>
      <c r="G128" s="76"/>
      <c r="H128" s="128"/>
    </row>
    <row r="129" spans="1:8" ht="11.25">
      <c r="A129" s="155" t="s">
        <v>325</v>
      </c>
      <c r="B129" s="156" t="str">
        <f t="shared" si="4"/>
        <v>5. Источники инвестирования инвестиционной программы                   инвестиционная надбавка к тарифу  (тыс.руб.)</v>
      </c>
      <c r="C129" s="103">
        <v>1</v>
      </c>
      <c r="D129" s="282"/>
      <c r="E129" s="139" t="s">
        <v>100</v>
      </c>
      <c r="F129" s="118">
        <v>0</v>
      </c>
      <c r="G129" s="76"/>
      <c r="H129" s="128"/>
    </row>
    <row r="130" spans="1:8" ht="11.25">
      <c r="A130" s="155" t="s">
        <v>326</v>
      </c>
      <c r="B130" s="156" t="str">
        <f t="shared" si="4"/>
        <v>5. Источники инвестирования инвестиционной программы                   плата за подключение  (тыс.руб.)</v>
      </c>
      <c r="C130" s="103">
        <v>1</v>
      </c>
      <c r="D130" s="282"/>
      <c r="E130" s="139" t="s">
        <v>101</v>
      </c>
      <c r="F130" s="118">
        <v>0</v>
      </c>
      <c r="G130" s="76"/>
      <c r="H130" s="128"/>
    </row>
    <row r="131" spans="1:8" ht="11.25">
      <c r="A131" s="155" t="s">
        <v>327</v>
      </c>
      <c r="B131" s="156" t="str">
        <f t="shared" si="4"/>
        <v>5. Источники инвестирования инвестиционной программы                   прибыль  (тыс.руб.)</v>
      </c>
      <c r="C131" s="103">
        <v>1</v>
      </c>
      <c r="D131" s="282"/>
      <c r="E131" s="139" t="s">
        <v>102</v>
      </c>
      <c r="F131" s="118">
        <v>0</v>
      </c>
      <c r="G131" s="76"/>
      <c r="H131" s="128"/>
    </row>
    <row r="132" spans="1:8" ht="12.75">
      <c r="A132" s="155" t="s">
        <v>228</v>
      </c>
      <c r="B132" s="156" t="str">
        <f t="shared" si="4"/>
        <v>5. Источники инвестирования инвестиционной программы            Финансирование ИП в отчетном квартале отсутствует</v>
      </c>
      <c r="C132" s="103">
        <v>1</v>
      </c>
      <c r="D132" s="282"/>
      <c r="E132" s="104" t="s">
        <v>226</v>
      </c>
      <c r="F132" s="162" t="s">
        <v>433</v>
      </c>
      <c r="G132" s="76"/>
      <c r="H132" s="128"/>
    </row>
    <row r="133" spans="1:8" ht="11.25">
      <c r="A133" s="155" t="s">
        <v>229</v>
      </c>
      <c r="B133" s="156" t="str">
        <f t="shared" si="4"/>
        <v>5. Источники инвестирования инвестиционной программы            Справочно - дата завершения ИП "ДД.ММ.ГГГГ"</v>
      </c>
      <c r="C133" s="103">
        <v>1</v>
      </c>
      <c r="D133" s="282"/>
      <c r="E133" s="104" t="s">
        <v>227</v>
      </c>
      <c r="F133" s="173"/>
      <c r="G133" s="76"/>
      <c r="H133" s="128"/>
    </row>
    <row r="134" spans="1:8" ht="23.25" thickBot="1">
      <c r="A134" s="155" t="s">
        <v>455</v>
      </c>
      <c r="B134" s="156" t="str">
        <f t="shared" si="4"/>
        <v>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4" s="103">
        <v>1</v>
      </c>
      <c r="D134" s="283"/>
      <c r="E134" s="163" t="s">
        <v>453</v>
      </c>
      <c r="F134" s="174"/>
      <c r="G134" s="76"/>
      <c r="H134" s="128"/>
    </row>
    <row r="135" spans="3:7" ht="11.25">
      <c r="C135" s="78"/>
      <c r="D135" s="79"/>
      <c r="E135" s="79"/>
      <c r="F135" s="79"/>
      <c r="G135" s="80"/>
    </row>
    <row r="136" spans="3:7" ht="11.25">
      <c r="C136" s="73"/>
      <c r="D136" s="73"/>
      <c r="E136" s="73"/>
      <c r="F136" s="73"/>
      <c r="G136" s="73"/>
    </row>
    <row r="137" spans="3:7" ht="11.25">
      <c r="C137" s="73"/>
      <c r="D137" s="73"/>
      <c r="E137" s="73"/>
      <c r="F137" s="73"/>
      <c r="G137" s="73"/>
    </row>
    <row r="138" spans="3:7" ht="11.25">
      <c r="C138" s="73"/>
      <c r="D138" s="73"/>
      <c r="E138" s="73"/>
      <c r="F138" s="73"/>
      <c r="G138" s="73"/>
    </row>
  </sheetData>
  <sheetProtection formatColumns="0" formatRows="0"/>
  <mergeCells count="32">
    <mergeCell ref="D26:D29"/>
    <mergeCell ref="D30:D31"/>
    <mergeCell ref="F7:G11"/>
    <mergeCell ref="D14:F14"/>
    <mergeCell ref="D15:F15"/>
    <mergeCell ref="D16:F16"/>
    <mergeCell ref="D20:F20"/>
    <mergeCell ref="D21:D25"/>
    <mergeCell ref="D118:D134"/>
    <mergeCell ref="D94:F94"/>
    <mergeCell ref="D117:F117"/>
    <mergeCell ref="D32:D41"/>
    <mergeCell ref="D43:D44"/>
    <mergeCell ref="D95:D97"/>
    <mergeCell ref="D98:D100"/>
    <mergeCell ref="D74:D76"/>
    <mergeCell ref="D77:D79"/>
    <mergeCell ref="D80:F80"/>
    <mergeCell ref="D108:D110"/>
    <mergeCell ref="D111:D112"/>
    <mergeCell ref="D114:D116"/>
    <mergeCell ref="D102:D103"/>
    <mergeCell ref="D105:D106"/>
    <mergeCell ref="D87:D88"/>
    <mergeCell ref="D90:D93"/>
    <mergeCell ref="D69:D72"/>
    <mergeCell ref="D73:F73"/>
    <mergeCell ref="D81:D83"/>
    <mergeCell ref="H84:J84"/>
    <mergeCell ref="D45:D56"/>
    <mergeCell ref="D57:D68"/>
    <mergeCell ref="D84:D86"/>
  </mergeCells>
  <dataValidations count="4">
    <dataValidation type="list" allowBlank="1" showInputMessage="1" showErrorMessage="1" sqref="F132">
      <formula1>"Да,Нет"</formula1>
    </dataValidation>
    <dataValidation type="decimal" allowBlank="1" showInputMessage="1" showErrorMessage="1" sqref="F123:F131 F119:F121 F115:F116 F112 F106:F108 F103:F104 F99:F101 F96:F97 F91:F93 F88 F85:F86 F82:F83 F78:F79 F75:F76 F70:F72 F61:F62 F64:F65 F67:F68 F54:F56 F50:F52 F44 F39:F41 F34:F37 F31 F27:F29 F22:F25">
      <formula1>-9999999999999990000000000</formula1>
      <formula2>9.99999999999999E+25</formula2>
    </dataValidation>
    <dataValidation type="date" operator="greaterThan" allowBlank="1" showInputMessage="1" showErrorMessage="1" sqref="F133">
      <formula1>1</formula1>
    </dataValidation>
    <dataValidation type="decimal" allowBlank="1" showInputMessage="1" showErrorMessage="1" sqref="F134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D8" sqref="D8:T8"/>
    </sheetView>
  </sheetViews>
  <sheetFormatPr defaultColWidth="9.140625" defaultRowHeight="11.25"/>
  <cols>
    <col min="1" max="1" width="0" style="83" hidden="1" customWidth="1"/>
    <col min="2" max="2" width="2.8515625" style="83" hidden="1" customWidth="1"/>
    <col min="3" max="3" width="8.140625" style="83" customWidth="1"/>
    <col min="4" max="19" width="9.140625" style="83" customWidth="1"/>
    <col min="20" max="20" width="9.28125" style="83" customWidth="1"/>
    <col min="21" max="21" width="4.140625" style="83" customWidth="1"/>
    <col min="22" max="22" width="9.140625" style="83" customWidth="1"/>
    <col min="23" max="25" width="9.140625" style="153" customWidth="1"/>
    <col min="26" max="16384" width="9.140625" style="83" customWidth="1"/>
  </cols>
  <sheetData>
    <row r="1" spans="1:2" s="153" customFormat="1" ht="90" hidden="1">
      <c r="A1" s="49" t="str">
        <f>Справочники!E6</f>
        <v>Наименование регулирующего органа:</v>
      </c>
      <c r="B1" s="70" t="str">
        <f>mo_n</f>
        <v>город Можга</v>
      </c>
    </row>
    <row r="2" spans="1:2" s="153" customFormat="1" ht="90" hidden="1">
      <c r="A2" s="49"/>
      <c r="B2" s="70" t="str">
        <f>oktmo_n</f>
        <v>94730000</v>
      </c>
    </row>
    <row r="3" spans="1:25" s="153" customFormat="1" ht="51" hidden="1">
      <c r="A3" s="49" t="str">
        <f>Справочники!F8</f>
        <v>II квартал</v>
      </c>
      <c r="B3" s="50"/>
      <c r="W3" s="151">
        <v>1</v>
      </c>
      <c r="X3" s="151" t="s">
        <v>118</v>
      </c>
      <c r="Y3" s="151" t="str">
        <f>Справочники!F5</f>
        <v>Удмуртская республика</v>
      </c>
    </row>
    <row r="4" spans="1:25" s="153" customFormat="1" ht="25.5" hidden="1">
      <c r="A4" s="49">
        <f>Справочники!G8</f>
        <v>2011</v>
      </c>
      <c r="B4" s="50"/>
      <c r="W4" s="151">
        <v>2</v>
      </c>
      <c r="X4" s="151" t="s">
        <v>119</v>
      </c>
      <c r="Y4" s="151" t="str">
        <f>Справочники!F8</f>
        <v>II квартал</v>
      </c>
    </row>
    <row r="5" spans="1:25" s="153" customFormat="1" ht="12.75" hidden="1">
      <c r="A5" s="49">
        <f>org_n</f>
        <v>0</v>
      </c>
      <c r="B5" s="50">
        <f>fil</f>
        <v>0</v>
      </c>
      <c r="W5" s="151">
        <v>3</v>
      </c>
      <c r="X5" s="151" t="s">
        <v>120</v>
      </c>
      <c r="Y5" s="151">
        <f>Справочники!G8</f>
        <v>2011</v>
      </c>
    </row>
    <row r="6" spans="1:25" ht="25.5">
      <c r="A6" s="49">
        <f>inn</f>
        <v>0</v>
      </c>
      <c r="B6" s="50">
        <f>kpp</f>
        <v>0</v>
      </c>
      <c r="W6" s="151">
        <v>4</v>
      </c>
      <c r="X6" s="151" t="s">
        <v>361</v>
      </c>
      <c r="Y6" s="151" t="str">
        <f>mo_n</f>
        <v>город Можга</v>
      </c>
    </row>
    <row r="7" spans="2:25" ht="12.75"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W7" s="151">
        <v>5</v>
      </c>
      <c r="X7" s="151" t="s">
        <v>362</v>
      </c>
      <c r="Y7" s="151" t="str">
        <f>oktmo_n</f>
        <v>94730000</v>
      </c>
    </row>
    <row r="8" spans="1:25" s="90" customFormat="1" ht="12.75">
      <c r="A8" s="83"/>
      <c r="B8" s="84"/>
      <c r="C8" s="88"/>
      <c r="D8" s="300" t="s">
        <v>40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2"/>
      <c r="U8" s="89"/>
      <c r="W8" s="151">
        <v>6</v>
      </c>
      <c r="X8" s="151" t="s">
        <v>363</v>
      </c>
      <c r="Y8" s="152">
        <f>org_n</f>
        <v>0</v>
      </c>
    </row>
    <row r="9" spans="1:25" ht="12.75">
      <c r="A9" s="90"/>
      <c r="B9" s="91"/>
      <c r="C9" s="92"/>
      <c r="D9" s="303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5"/>
      <c r="U9" s="93"/>
      <c r="W9" s="151">
        <v>7</v>
      </c>
      <c r="X9" s="151" t="s">
        <v>364</v>
      </c>
      <c r="Y9" s="151">
        <f>inn</f>
        <v>0</v>
      </c>
    </row>
    <row r="10" spans="2:25" ht="13.5" thickBot="1">
      <c r="B10" s="84"/>
      <c r="C10" s="88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3"/>
      <c r="W10" s="151">
        <v>8</v>
      </c>
      <c r="X10" s="152" t="s">
        <v>365</v>
      </c>
      <c r="Y10" s="151">
        <f>kpp</f>
        <v>0</v>
      </c>
    </row>
    <row r="11" spans="2:25" ht="12.75">
      <c r="B11" s="84"/>
      <c r="C11" s="88"/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10"/>
      <c r="U11" s="93"/>
      <c r="W11" s="151">
        <v>9</v>
      </c>
      <c r="X11" s="151" t="s">
        <v>366</v>
      </c>
      <c r="Y11" s="154" t="str">
        <f>org_n&amp;"_INN:"&amp;inn&amp;"_KPP:"&amp;kpp</f>
        <v>_INN:_KPP:</v>
      </c>
    </row>
    <row r="12" spans="2:25" ht="102">
      <c r="B12" s="84"/>
      <c r="C12" s="88"/>
      <c r="D12" s="311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3"/>
      <c r="U12" s="93"/>
      <c r="W12" s="151">
        <v>10</v>
      </c>
      <c r="X12" s="151" t="s">
        <v>121</v>
      </c>
      <c r="Y12" s="151" t="str">
        <f>vprod</f>
        <v>производство (некомбинированная выработка)+передача+сбыт</v>
      </c>
    </row>
    <row r="13" spans="2:25" ht="12.75">
      <c r="B13" s="84"/>
      <c r="C13" s="88"/>
      <c r="D13" s="311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3"/>
      <c r="U13" s="93"/>
      <c r="W13" s="151">
        <v>11</v>
      </c>
      <c r="X13" s="151" t="s">
        <v>122</v>
      </c>
      <c r="Y13" s="151">
        <f>fil</f>
        <v>0</v>
      </c>
    </row>
    <row r="14" spans="2:21" ht="11.25">
      <c r="B14" s="84"/>
      <c r="C14" s="88"/>
      <c r="D14" s="311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3"/>
      <c r="U14" s="93"/>
    </row>
    <row r="15" spans="2:21" ht="11.25">
      <c r="B15" s="84"/>
      <c r="C15" s="88"/>
      <c r="D15" s="311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3"/>
      <c r="U15" s="93"/>
    </row>
    <row r="16" spans="2:21" ht="11.25">
      <c r="B16" s="84"/>
      <c r="C16" s="88"/>
      <c r="D16" s="311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3"/>
      <c r="U16" s="93"/>
    </row>
    <row r="17" spans="2:21" ht="11.25">
      <c r="B17" s="84"/>
      <c r="C17" s="88"/>
      <c r="D17" s="311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3"/>
      <c r="U17" s="93"/>
    </row>
    <row r="18" spans="2:21" ht="11.25">
      <c r="B18" s="84"/>
      <c r="C18" s="88"/>
      <c r="D18" s="311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3"/>
      <c r="U18" s="93"/>
    </row>
    <row r="19" spans="2:21" ht="11.25">
      <c r="B19" s="84"/>
      <c r="C19" s="88"/>
      <c r="D19" s="311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3"/>
      <c r="U19" s="93"/>
    </row>
    <row r="20" spans="2:21" ht="11.25">
      <c r="B20" s="84"/>
      <c r="C20" s="95" t="s">
        <v>173</v>
      </c>
      <c r="D20" s="311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3"/>
      <c r="U20" s="93"/>
    </row>
    <row r="21" spans="2:21" ht="12" thickBot="1">
      <c r="B21" s="84"/>
      <c r="C21" s="88"/>
      <c r="D21" s="306" t="s">
        <v>174</v>
      </c>
      <c r="E21" s="307"/>
      <c r="F21" s="30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3"/>
    </row>
    <row r="22" spans="2:21" ht="11.25">
      <c r="B22" s="84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</sheetData>
  <sheetProtection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40"/>
  <sheetViews>
    <sheetView tabSelected="1" zoomScalePageLayoutView="0" workbookViewId="0" topLeftCell="A1">
      <selection activeCell="A18" sqref="A18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82" t="s">
        <v>377</v>
      </c>
      <c r="B1" s="82" t="s">
        <v>378</v>
      </c>
    </row>
    <row r="2" spans="1:2" ht="12.75">
      <c r="A2" s="135" t="s">
        <v>469</v>
      </c>
      <c r="B2" s="22" t="s">
        <v>470</v>
      </c>
    </row>
    <row r="3" spans="1:2" ht="12.75">
      <c r="A3" s="135" t="s">
        <v>471</v>
      </c>
      <c r="B3" s="22" t="s">
        <v>470</v>
      </c>
    </row>
    <row r="4" spans="1:2" ht="12.75">
      <c r="A4" s="135" t="s">
        <v>472</v>
      </c>
      <c r="B4" s="22" t="s">
        <v>470</v>
      </c>
    </row>
    <row r="5" spans="1:2" ht="12.75">
      <c r="A5" s="135" t="s">
        <v>473</v>
      </c>
      <c r="B5" s="22" t="s">
        <v>470</v>
      </c>
    </row>
    <row r="6" spans="1:2" ht="12.75">
      <c r="A6" s="135" t="s">
        <v>474</v>
      </c>
      <c r="B6" s="22" t="s">
        <v>470</v>
      </c>
    </row>
    <row r="7" spans="1:2" ht="12.75">
      <c r="A7" s="135" t="s">
        <v>475</v>
      </c>
      <c r="B7" s="22" t="s">
        <v>470</v>
      </c>
    </row>
    <row r="8" spans="1:2" ht="12.75">
      <c r="A8" s="135" t="s">
        <v>476</v>
      </c>
      <c r="B8" s="22" t="s">
        <v>470</v>
      </c>
    </row>
    <row r="9" spans="1:2" ht="12.75">
      <c r="A9" s="135" t="s">
        <v>477</v>
      </c>
      <c r="B9" s="22" t="s">
        <v>470</v>
      </c>
    </row>
    <row r="10" spans="1:2" ht="12.75">
      <c r="A10" s="135" t="s">
        <v>478</v>
      </c>
      <c r="B10" s="22" t="s">
        <v>470</v>
      </c>
    </row>
    <row r="11" spans="1:2" ht="12.75">
      <c r="A11" s="135" t="s">
        <v>479</v>
      </c>
      <c r="B11" s="22" t="s">
        <v>470</v>
      </c>
    </row>
    <row r="12" spans="1:2" ht="12.75">
      <c r="A12" s="135" t="s">
        <v>480</v>
      </c>
      <c r="B12" s="22" t="s">
        <v>470</v>
      </c>
    </row>
    <row r="13" spans="1:2" ht="12.75">
      <c r="A13" s="135" t="s">
        <v>481</v>
      </c>
      <c r="B13" s="22" t="s">
        <v>470</v>
      </c>
    </row>
    <row r="14" spans="1:2" ht="12.75">
      <c r="A14" s="135" t="s">
        <v>482</v>
      </c>
      <c r="B14" s="22" t="s">
        <v>470</v>
      </c>
    </row>
    <row r="15" spans="1:2" ht="12.75">
      <c r="A15" s="135" t="s">
        <v>489</v>
      </c>
      <c r="B15" s="22" t="s">
        <v>490</v>
      </c>
    </row>
    <row r="16" spans="1:2" ht="12.75">
      <c r="A16" s="135" t="s">
        <v>491</v>
      </c>
      <c r="B16" s="22" t="s">
        <v>490</v>
      </c>
    </row>
    <row r="17" spans="1:2" ht="12.75">
      <c r="A17" s="135" t="s">
        <v>493</v>
      </c>
      <c r="B17" s="22" t="s">
        <v>490</v>
      </c>
    </row>
    <row r="18" spans="1:2" ht="12.75">
      <c r="A18" s="135" t="s">
        <v>492</v>
      </c>
      <c r="B18" s="22" t="s">
        <v>490</v>
      </c>
    </row>
    <row r="19" ht="12.75">
      <c r="A19" s="135"/>
    </row>
    <row r="20" ht="12.75">
      <c r="A20" s="135"/>
    </row>
    <row r="21" ht="12.75">
      <c r="A21" s="135"/>
    </row>
    <row r="22" ht="12.75">
      <c r="A22" s="135"/>
    </row>
    <row r="23" ht="12.75">
      <c r="A23" s="135"/>
    </row>
    <row r="24" ht="12.75">
      <c r="A24" s="135"/>
    </row>
    <row r="25" ht="12.75">
      <c r="A25" s="135"/>
    </row>
    <row r="26" ht="12.75">
      <c r="A26" s="135"/>
    </row>
    <row r="27" ht="12.75">
      <c r="A27" s="135"/>
    </row>
    <row r="28" ht="12.75">
      <c r="A28" s="135"/>
    </row>
    <row r="29" ht="12.75">
      <c r="A29" s="135"/>
    </row>
    <row r="30" ht="12.75">
      <c r="A30" s="135"/>
    </row>
    <row r="31" ht="12.75">
      <c r="A31" s="135"/>
    </row>
    <row r="32" ht="12.75">
      <c r="A32" s="135"/>
    </row>
    <row r="33" ht="12.75">
      <c r="A33" s="135"/>
    </row>
    <row r="34" ht="12.75">
      <c r="A34" s="135"/>
    </row>
    <row r="35" ht="12.75">
      <c r="A35" s="135"/>
    </row>
    <row r="36" ht="12.75">
      <c r="A36" s="135"/>
    </row>
    <row r="37" ht="12.75">
      <c r="A37" s="135"/>
    </row>
    <row r="38" ht="12.75">
      <c r="A38" s="135"/>
    </row>
    <row r="39" ht="12.75">
      <c r="A39" s="135"/>
    </row>
    <row r="40" ht="12.75">
      <c r="A40" s="135"/>
    </row>
  </sheetData>
  <sheetProtection password="FA9C" sheet="1" objects="1" scenarios="1" formatColumns="0" formatRows="0"/>
  <hyperlinks>
    <hyperlink ref="A2" location="'Справочники'!G6" display="Справочники!G6"/>
    <hyperlink ref="A3" location="'Справочники'!F13" display="Справочники!F13"/>
    <hyperlink ref="A4" location="'Справочники'!G13" display="Справочники!G13"/>
    <hyperlink ref="A5" location="'Справочники'!H13" display="Справочники!H13"/>
    <hyperlink ref="A6" location="'Справочники'!G19" display="Справочники!G19"/>
    <hyperlink ref="A7" location="'Справочники'!G20" display="Справочники!G20"/>
    <hyperlink ref="A8" location="'Справочники'!G21" display="Справочники!G21"/>
    <hyperlink ref="A9" location="'Справочники'!G22" display="Справочники!G22"/>
    <hyperlink ref="A10" location="'Справочники'!G23" display="Справочники!G23"/>
    <hyperlink ref="A11" location="'Справочники'!G25" display="Справочники!G25"/>
    <hyperlink ref="A12" location="'Справочники'!G26" display="Справочники!G26"/>
    <hyperlink ref="A13" location="'Справочники'!G27" display="Справочники!G27"/>
    <hyperlink ref="A14" location="'Справочники'!G28" display="Справочники!G28"/>
    <hyperlink ref="A15" location="'Инвестиционная'!F32" display="Инвестиционная!F32"/>
    <hyperlink ref="A16" location="'Инвестиционная'!F33" display="Инвестиционная!F33"/>
    <hyperlink ref="A17" location="'Инвестиционная'!F42" display="Инвестиционная!F42"/>
    <hyperlink ref="A18" location="'Инвестиционная'!F43" display="Инвестиционная!F4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2" width="52.28125" style="210" customWidth="1"/>
    <col min="3" max="3" width="22.7109375" style="210" customWidth="1"/>
    <col min="4" max="4" width="22.28125" style="210" customWidth="1"/>
    <col min="5" max="5" width="31.8515625" style="210" customWidth="1"/>
    <col min="6" max="17" width="9.140625" style="210" customWidth="1"/>
    <col min="18" max="18" width="41.57421875" style="210" customWidth="1"/>
    <col min="19" max="19" width="9.140625" style="210" customWidth="1"/>
    <col min="20" max="20" width="42.421875" style="210" customWidth="1"/>
    <col min="21" max="16384" width="9.140625" style="210" customWidth="1"/>
  </cols>
  <sheetData>
    <row r="1" spans="1:5" ht="33.75">
      <c r="A1" s="4" t="s">
        <v>392</v>
      </c>
      <c r="B1" s="207"/>
      <c r="C1" s="207"/>
      <c r="D1" s="208" t="s">
        <v>43</v>
      </c>
      <c r="E1" s="209" t="s">
        <v>14</v>
      </c>
    </row>
    <row r="2" spans="1:5" ht="22.5">
      <c r="A2" s="211" t="s">
        <v>393</v>
      </c>
      <c r="B2" s="212" t="s">
        <v>42</v>
      </c>
      <c r="C2" s="213"/>
      <c r="D2" s="214" t="s">
        <v>46</v>
      </c>
      <c r="E2" s="209" t="s">
        <v>407</v>
      </c>
    </row>
    <row r="3" spans="1:18" ht="33.75">
      <c r="A3" s="211" t="s">
        <v>394</v>
      </c>
      <c r="B3" s="215" t="s">
        <v>41</v>
      </c>
      <c r="C3" s="216"/>
      <c r="D3" s="217" t="s">
        <v>410</v>
      </c>
      <c r="E3" s="209" t="s">
        <v>408</v>
      </c>
      <c r="R3" s="210" t="s">
        <v>329</v>
      </c>
    </row>
    <row r="4" spans="1:20" ht="45">
      <c r="A4" s="211" t="s">
        <v>395</v>
      </c>
      <c r="C4" s="210" t="s">
        <v>415</v>
      </c>
      <c r="D4" s="218" t="s">
        <v>45</v>
      </c>
      <c r="E4" s="209" t="s">
        <v>409</v>
      </c>
      <c r="N4" s="210" t="s">
        <v>422</v>
      </c>
      <c r="P4" s="210" t="s">
        <v>422</v>
      </c>
      <c r="R4" s="219" t="s">
        <v>177</v>
      </c>
      <c r="T4" s="220" t="s">
        <v>60</v>
      </c>
    </row>
    <row r="5" spans="1:20" ht="22.5">
      <c r="A5" s="211" t="s">
        <v>397</v>
      </c>
      <c r="C5" s="210" t="s">
        <v>416</v>
      </c>
      <c r="D5" s="218" t="s">
        <v>44</v>
      </c>
      <c r="E5" s="209" t="s">
        <v>15</v>
      </c>
      <c r="N5" s="210" t="s">
        <v>52</v>
      </c>
      <c r="P5" s="210">
        <v>2008</v>
      </c>
      <c r="R5" s="219" t="s">
        <v>178</v>
      </c>
      <c r="T5" s="220" t="s">
        <v>423</v>
      </c>
    </row>
    <row r="6" spans="1:20" ht="11.25">
      <c r="A6" s="211" t="s">
        <v>398</v>
      </c>
      <c r="C6" s="210" t="s">
        <v>417</v>
      </c>
      <c r="D6" s="218" t="s">
        <v>411</v>
      </c>
      <c r="E6" s="209" t="s">
        <v>16</v>
      </c>
      <c r="N6" s="210" t="s">
        <v>424</v>
      </c>
      <c r="P6" s="210">
        <v>2009</v>
      </c>
      <c r="R6" s="219" t="s">
        <v>179</v>
      </c>
      <c r="T6" s="220" t="s">
        <v>425</v>
      </c>
    </row>
    <row r="7" spans="1:20" ht="22.5">
      <c r="A7" s="211" t="s">
        <v>399</v>
      </c>
      <c r="C7" s="210" t="s">
        <v>418</v>
      </c>
      <c r="D7" s="221"/>
      <c r="E7" s="209" t="s">
        <v>141</v>
      </c>
      <c r="N7" s="210" t="s">
        <v>426</v>
      </c>
      <c r="P7" s="210">
        <v>2010</v>
      </c>
      <c r="R7" s="219" t="s">
        <v>180</v>
      </c>
      <c r="T7" s="220" t="s">
        <v>427</v>
      </c>
    </row>
    <row r="8" spans="1:20" ht="22.5">
      <c r="A8" s="211" t="s">
        <v>400</v>
      </c>
      <c r="C8" s="210" t="s">
        <v>419</v>
      </c>
      <c r="D8" s="221"/>
      <c r="E8" s="209" t="s">
        <v>142</v>
      </c>
      <c r="N8" s="210" t="s">
        <v>428</v>
      </c>
      <c r="P8" s="210">
        <v>2011</v>
      </c>
      <c r="R8" s="219" t="s">
        <v>181</v>
      </c>
      <c r="T8" s="220" t="s">
        <v>429</v>
      </c>
    </row>
    <row r="9" spans="1:20" ht="11.25">
      <c r="A9" s="211" t="s">
        <v>401</v>
      </c>
      <c r="C9" s="210" t="s">
        <v>420</v>
      </c>
      <c r="D9" s="221"/>
      <c r="E9" s="209" t="s">
        <v>143</v>
      </c>
      <c r="N9" s="210" t="s">
        <v>176</v>
      </c>
      <c r="R9" s="219" t="s">
        <v>182</v>
      </c>
      <c r="T9" s="220" t="s">
        <v>430</v>
      </c>
    </row>
    <row r="10" spans="1:20" ht="11.25">
      <c r="A10" s="211" t="s">
        <v>402</v>
      </c>
      <c r="C10" s="210" t="s">
        <v>421</v>
      </c>
      <c r="D10" s="221"/>
      <c r="E10" s="209" t="s">
        <v>144</v>
      </c>
      <c r="R10" s="219" t="s">
        <v>183</v>
      </c>
      <c r="T10" s="220" t="s">
        <v>431</v>
      </c>
    </row>
    <row r="11" spans="1:18" ht="11.25">
      <c r="A11" s="211" t="s">
        <v>383</v>
      </c>
      <c r="R11" s="219" t="s">
        <v>184</v>
      </c>
    </row>
    <row r="12" spans="1:18" ht="11.25">
      <c r="A12" s="211" t="s">
        <v>396</v>
      </c>
      <c r="R12" s="219" t="s">
        <v>185</v>
      </c>
    </row>
    <row r="13" spans="1:18" ht="33.75">
      <c r="A13" s="211" t="s">
        <v>51</v>
      </c>
      <c r="N13" s="210" t="s">
        <v>432</v>
      </c>
      <c r="R13" s="219" t="s">
        <v>186</v>
      </c>
    </row>
    <row r="14" spans="1:19" ht="22.5">
      <c r="A14" s="211" t="s">
        <v>403</v>
      </c>
      <c r="R14" s="219" t="s">
        <v>187</v>
      </c>
      <c r="S14" s="210" t="s">
        <v>433</v>
      </c>
    </row>
    <row r="15" spans="1:19" ht="11.25">
      <c r="A15" s="211" t="s">
        <v>382</v>
      </c>
      <c r="R15" s="219" t="s">
        <v>188</v>
      </c>
      <c r="S15" s="210" t="s">
        <v>53</v>
      </c>
    </row>
    <row r="16" spans="1:18" ht="11.25">
      <c r="A16" s="211" t="s">
        <v>404</v>
      </c>
      <c r="R16" s="219" t="s">
        <v>189</v>
      </c>
    </row>
    <row r="17" spans="1:18" ht="22.5">
      <c r="A17" s="211" t="s">
        <v>405</v>
      </c>
      <c r="R17" s="219" t="s">
        <v>190</v>
      </c>
    </row>
    <row r="18" spans="1:18" ht="22.5">
      <c r="A18" s="211" t="s">
        <v>406</v>
      </c>
      <c r="R18" s="219" t="s">
        <v>191</v>
      </c>
    </row>
    <row r="19" ht="11.25">
      <c r="A19" s="211" t="s">
        <v>435</v>
      </c>
    </row>
    <row r="20" ht="11.25">
      <c r="A20" s="211" t="s">
        <v>61</v>
      </c>
    </row>
    <row r="21" ht="11.25">
      <c r="A21" s="211" t="s">
        <v>381</v>
      </c>
    </row>
    <row r="22" ht="11.25">
      <c r="A22" s="211" t="s">
        <v>62</v>
      </c>
    </row>
    <row r="23" ht="11.25">
      <c r="A23" s="211" t="s">
        <v>63</v>
      </c>
    </row>
    <row r="24" ht="11.25">
      <c r="A24" s="211" t="s">
        <v>64</v>
      </c>
    </row>
    <row r="25" ht="11.25">
      <c r="A25" s="211" t="s">
        <v>65</v>
      </c>
    </row>
    <row r="26" ht="11.25">
      <c r="A26" s="211" t="s">
        <v>66</v>
      </c>
    </row>
    <row r="27" ht="11.25">
      <c r="A27" s="211" t="s">
        <v>67</v>
      </c>
    </row>
    <row r="28" ht="11.25">
      <c r="A28" s="211" t="s">
        <v>68</v>
      </c>
    </row>
    <row r="29" ht="11.25">
      <c r="A29" s="211" t="s">
        <v>69</v>
      </c>
    </row>
    <row r="30" ht="11.25">
      <c r="A30" s="211" t="s">
        <v>70</v>
      </c>
    </row>
    <row r="31" ht="11.25">
      <c r="A31" s="211" t="s">
        <v>71</v>
      </c>
    </row>
    <row r="32" ht="11.25">
      <c r="A32" s="211" t="s">
        <v>72</v>
      </c>
    </row>
    <row r="33" ht="11.25">
      <c r="A33" s="211" t="s">
        <v>50</v>
      </c>
    </row>
    <row r="34" ht="11.25">
      <c r="A34" s="211" t="s">
        <v>73</v>
      </c>
    </row>
    <row r="35" ht="11.25">
      <c r="A35" s="211" t="s">
        <v>74</v>
      </c>
    </row>
    <row r="36" ht="11.25">
      <c r="A36" s="211" t="s">
        <v>75</v>
      </c>
    </row>
    <row r="37" ht="11.25">
      <c r="A37" s="211" t="s">
        <v>76</v>
      </c>
    </row>
    <row r="38" ht="11.25">
      <c r="A38" s="211" t="s">
        <v>77</v>
      </c>
    </row>
    <row r="39" ht="11.25">
      <c r="A39" s="211" t="s">
        <v>78</v>
      </c>
    </row>
    <row r="40" ht="11.25">
      <c r="A40" s="211" t="s">
        <v>79</v>
      </c>
    </row>
    <row r="41" ht="11.25">
      <c r="A41" s="211" t="s">
        <v>80</v>
      </c>
    </row>
    <row r="42" ht="11.25">
      <c r="A42" s="211" t="s">
        <v>81</v>
      </c>
    </row>
    <row r="43" ht="11.25">
      <c r="A43" s="211" t="s">
        <v>82</v>
      </c>
    </row>
    <row r="44" ht="11.25">
      <c r="A44" s="211" t="s">
        <v>83</v>
      </c>
    </row>
    <row r="45" ht="11.25">
      <c r="A45" s="211" t="s">
        <v>84</v>
      </c>
    </row>
    <row r="46" ht="11.25">
      <c r="A46" s="211" t="s">
        <v>85</v>
      </c>
    </row>
    <row r="47" ht="11.25">
      <c r="A47" s="211" t="s">
        <v>86</v>
      </c>
    </row>
    <row r="48" ht="11.25">
      <c r="A48" s="211" t="s">
        <v>87</v>
      </c>
    </row>
    <row r="49" ht="11.25">
      <c r="A49" s="211" t="s">
        <v>88</v>
      </c>
    </row>
    <row r="50" ht="11.25">
      <c r="A50" s="211" t="s">
        <v>89</v>
      </c>
    </row>
    <row r="51" ht="11.25">
      <c r="A51" s="211" t="s">
        <v>37</v>
      </c>
    </row>
    <row r="52" ht="11.25">
      <c r="A52" s="211" t="s">
        <v>38</v>
      </c>
    </row>
    <row r="53" ht="11.25">
      <c r="A53" s="211" t="s">
        <v>39</v>
      </c>
    </row>
    <row r="54" ht="11.25">
      <c r="A54" s="211" t="s">
        <v>17</v>
      </c>
    </row>
    <row r="55" ht="11.25">
      <c r="A55" s="211" t="s">
        <v>18</v>
      </c>
    </row>
    <row r="56" ht="11.25">
      <c r="A56" s="211" t="s">
        <v>19</v>
      </c>
    </row>
    <row r="57" ht="11.25">
      <c r="A57" s="211" t="s">
        <v>20</v>
      </c>
    </row>
    <row r="58" ht="11.25">
      <c r="A58" s="211" t="s">
        <v>21</v>
      </c>
    </row>
    <row r="59" ht="11.25">
      <c r="A59" s="211" t="s">
        <v>22</v>
      </c>
    </row>
    <row r="60" ht="11.25">
      <c r="A60" s="211" t="s">
        <v>23</v>
      </c>
    </row>
    <row r="61" ht="11.25">
      <c r="A61" s="211" t="s">
        <v>24</v>
      </c>
    </row>
    <row r="62" ht="11.25">
      <c r="A62" s="211" t="s">
        <v>25</v>
      </c>
    </row>
    <row r="63" ht="11.25">
      <c r="A63" s="211" t="s">
        <v>26</v>
      </c>
    </row>
    <row r="64" ht="11.25">
      <c r="A64" s="211" t="s">
        <v>27</v>
      </c>
    </row>
    <row r="65" ht="11.25">
      <c r="A65" s="211" t="s">
        <v>28</v>
      </c>
    </row>
    <row r="66" ht="11.25">
      <c r="A66" s="211" t="s">
        <v>29</v>
      </c>
    </row>
    <row r="67" ht="11.25">
      <c r="A67" s="211" t="s">
        <v>30</v>
      </c>
    </row>
    <row r="68" ht="11.25">
      <c r="A68" s="211" t="s">
        <v>31</v>
      </c>
    </row>
    <row r="69" ht="11.25">
      <c r="A69" s="211" t="s">
        <v>32</v>
      </c>
    </row>
    <row r="70" ht="11.25">
      <c r="A70" s="211" t="s">
        <v>33</v>
      </c>
    </row>
    <row r="71" ht="11.25">
      <c r="A71" s="211" t="s">
        <v>34</v>
      </c>
    </row>
    <row r="72" ht="11.25">
      <c r="A72" s="211" t="s">
        <v>35</v>
      </c>
    </row>
    <row r="73" ht="11.25">
      <c r="A73" s="211" t="s">
        <v>36</v>
      </c>
    </row>
    <row r="74" ht="11.25">
      <c r="A74" s="211" t="s">
        <v>145</v>
      </c>
    </row>
    <row r="75" ht="11.25">
      <c r="A75" s="211" t="s">
        <v>379</v>
      </c>
    </row>
    <row r="76" ht="11.25">
      <c r="A76" s="211" t="s">
        <v>146</v>
      </c>
    </row>
    <row r="77" ht="11.25">
      <c r="A77" s="211" t="s">
        <v>147</v>
      </c>
    </row>
    <row r="78" ht="11.25">
      <c r="A78" s="211" t="s">
        <v>148</v>
      </c>
    </row>
    <row r="79" ht="11.25">
      <c r="A79" s="211" t="s">
        <v>149</v>
      </c>
    </row>
    <row r="80" ht="11.25">
      <c r="A80" s="211" t="s">
        <v>150</v>
      </c>
    </row>
    <row r="81" ht="11.25">
      <c r="A81" s="211" t="s">
        <v>380</v>
      </c>
    </row>
    <row r="82" ht="11.25">
      <c r="A82" s="211" t="s">
        <v>47</v>
      </c>
    </row>
    <row r="83" ht="11.25">
      <c r="A83" s="211" t="s">
        <v>48</v>
      </c>
    </row>
    <row r="84" ht="11.25">
      <c r="A84" s="211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D33" sqref="D33"/>
    </sheetView>
  </sheetViews>
  <sheetFormatPr defaultColWidth="9.140625" defaultRowHeight="11.25"/>
  <cols>
    <col min="1" max="16384" width="9.140625" style="46" customWidth="1"/>
  </cols>
  <sheetData>
    <row r="3" spans="1:17" s="30" customFormat="1" ht="16.5" customHeight="1">
      <c r="A3" s="26"/>
      <c r="C3" s="31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2"/>
    </row>
    <row r="7" ht="12" thickBot="1"/>
    <row r="8" spans="2:21" s="33" customFormat="1" ht="11.25">
      <c r="B8" s="34"/>
      <c r="C8" s="35"/>
      <c r="D8" s="314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6"/>
      <c r="U8" s="36"/>
    </row>
    <row r="9" spans="2:21" s="33" customFormat="1" ht="11.25">
      <c r="B9" s="34"/>
      <c r="C9" s="35"/>
      <c r="D9" s="317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9"/>
      <c r="U9" s="36"/>
    </row>
    <row r="10" spans="2:21" s="33" customFormat="1" ht="11.25">
      <c r="B10" s="34"/>
      <c r="C10" s="35"/>
      <c r="D10" s="317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9"/>
      <c r="U10" s="36"/>
    </row>
    <row r="11" spans="2:21" s="33" customFormat="1" ht="11.25">
      <c r="B11" s="34"/>
      <c r="C11" s="35"/>
      <c r="D11" s="317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9"/>
      <c r="U11" s="36"/>
    </row>
    <row r="12" spans="2:21" s="33" customFormat="1" ht="11.25">
      <c r="B12" s="34"/>
      <c r="C12" s="35"/>
      <c r="D12" s="31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9"/>
      <c r="U12" s="36"/>
    </row>
    <row r="13" spans="2:21" s="33" customFormat="1" ht="11.25">
      <c r="B13" s="34"/>
      <c r="C13" s="35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6"/>
    </row>
    <row r="14" spans="2:21" s="33" customFormat="1" ht="11.25">
      <c r="B14" s="34"/>
      <c r="C14" s="35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9"/>
      <c r="U14" s="36"/>
    </row>
    <row r="15" spans="2:21" s="33" customFormat="1" ht="11.25">
      <c r="B15" s="34"/>
      <c r="C15" s="35"/>
      <c r="D15" s="317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  <c r="U15" s="36"/>
    </row>
    <row r="16" spans="2:21" s="33" customFormat="1" ht="11.25">
      <c r="B16" s="34"/>
      <c r="C16" s="35"/>
      <c r="D16" s="317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  <c r="U16" s="36"/>
    </row>
    <row r="17" spans="2:21" s="33" customFormat="1" ht="11.25">
      <c r="B17" s="34"/>
      <c r="C17" s="37" t="s">
        <v>173</v>
      </c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C1"/>
  <sheetViews>
    <sheetView zoomScale="70" zoomScaleNormal="70" zoomScalePageLayoutView="0" workbookViewId="0" topLeftCell="A1">
      <selection activeCell="G24" sqref="G24"/>
    </sheetView>
  </sheetViews>
  <sheetFormatPr defaultColWidth="9.140625" defaultRowHeight="11.25"/>
  <cols>
    <col min="1" max="3" width="9.140625" style="20" customWidth="1"/>
    <col min="4" max="4" width="43.28125" style="20" customWidth="1"/>
    <col min="5" max="16384" width="9.140625" style="20" customWidth="1"/>
  </cols>
  <sheetData>
    <row r="1" spans="1:3" ht="11.25">
      <c r="A1" s="20" t="s">
        <v>386</v>
      </c>
      <c r="B1" s="20" t="s">
        <v>224</v>
      </c>
      <c r="C1" s="20" t="s">
        <v>225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теплоснабжения</dc:title>
  <dc:subject>Мониторинг выполнения производственных и инвестиционных программ в сфере теплоснабжения</dc:subject>
  <dc:creator>--</dc:creator>
  <cp:keywords/>
  <dc:description/>
  <cp:lastModifiedBy>ПТО2</cp:lastModifiedBy>
  <cp:lastPrinted>2011-08-15T09:59:45Z</cp:lastPrinted>
  <dcterms:created xsi:type="dcterms:W3CDTF">2004-05-21T07:18:45Z</dcterms:created>
  <dcterms:modified xsi:type="dcterms:W3CDTF">2011-08-18T09:42:36Z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INV.48.TS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